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d8ab40a725ce8b/Documents/3M/GP/2024-2025/"/>
    </mc:Choice>
  </mc:AlternateContent>
  <xr:revisionPtr revIDLastSave="56" documentId="13_ncr:1_{AB298C75-E6C8-47BB-BEB9-EE58669F994E}" xr6:coauthVersionLast="47" xr6:coauthVersionMax="47" xr10:uidLastSave="{D78A78DC-46A0-4D8F-9CC4-DB94D645EA9C}"/>
  <bookViews>
    <workbookView xWindow="-93" yWindow="-93" windowWidth="18426" windowHeight="11746" tabRatio="865" activeTab="1" xr2:uid="{00000000-000D-0000-FFFF-FFFF00000000}"/>
  </bookViews>
  <sheets>
    <sheet name="Teams" sheetId="2" r:id="rId1"/>
    <sheet name="Overall TEAMS" sheetId="7" r:id="rId2"/>
    <sheet name="Race 1" sheetId="18" r:id="rId3"/>
    <sheet name="Race 2" sheetId="19" r:id="rId4"/>
    <sheet name="Race 3" sheetId="20" r:id="rId5"/>
    <sheet name="Race 4" sheetId="21" r:id="rId6"/>
    <sheet name="Race 5" sheetId="22" r:id="rId7"/>
    <sheet name="Race 6" sheetId="23" r:id="rId8"/>
    <sheet name="Race 7" sheetId="24" r:id="rId9"/>
    <sheet name="Race 8" sheetId="25" r:id="rId10"/>
    <sheet name="Race 9" sheetId="26" r:id="rId11"/>
    <sheet name="Race 10" sheetId="27" r:id="rId12"/>
    <sheet name="Runners" sheetId="1" r:id="rId13"/>
    <sheet name="Overall Individual" sheetId="6" r:id="rId14"/>
    <sheet name="PRIZES" sheetId="33" r:id="rId15"/>
  </sheets>
  <definedNames>
    <definedName name="_xlnm._FilterDatabase" localSheetId="1" hidden="1">'Overall TEAMS'!$A$1:$L$33</definedName>
    <definedName name="_xlnm._FilterDatabase" localSheetId="2" hidden="1">'Race 1'!$B$2:$D$2</definedName>
    <definedName name="_xlnm._FilterDatabase" localSheetId="12" hidden="1">Runners!$A$1:$A$1</definedName>
    <definedName name="_xlnm._FilterDatabase" localSheetId="0" hidden="1">Teams!$B$1:$K$171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" i="2" l="1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M127" i="2" l="1"/>
  <c r="Q67" i="2"/>
  <c r="Q172" i="2"/>
  <c r="Q97" i="2"/>
  <c r="Q102" i="2"/>
  <c r="I62" i="2"/>
  <c r="I142" i="2"/>
  <c r="K172" i="2"/>
  <c r="M172" i="2"/>
  <c r="O147" i="2"/>
  <c r="O172" i="2"/>
  <c r="K167" i="2"/>
  <c r="Q42" i="2"/>
  <c r="K37" i="2"/>
  <c r="M47" i="2"/>
  <c r="I57" i="2"/>
  <c r="I172" i="2"/>
  <c r="D4" i="18" s="1"/>
  <c r="D4" i="7" s="1"/>
  <c r="M52" i="2"/>
  <c r="K147" i="2"/>
  <c r="O132" i="2"/>
  <c r="I7" i="2"/>
  <c r="K42" i="2"/>
  <c r="O142" i="2"/>
  <c r="Q147" i="2"/>
  <c r="I82" i="2"/>
  <c r="Q37" i="2"/>
  <c r="Q62" i="2"/>
  <c r="Q107" i="2"/>
  <c r="Q142" i="2"/>
  <c r="I157" i="2"/>
  <c r="K7" i="2"/>
  <c r="K102" i="2"/>
  <c r="I132" i="2"/>
  <c r="Q22" i="2"/>
  <c r="Q112" i="2"/>
  <c r="M167" i="2"/>
  <c r="Q167" i="2"/>
  <c r="I167" i="2"/>
  <c r="O167" i="2"/>
  <c r="K162" i="2"/>
  <c r="Q162" i="2"/>
  <c r="M162" i="2"/>
  <c r="I162" i="2"/>
  <c r="O162" i="2"/>
  <c r="Q157" i="2"/>
  <c r="O157" i="2"/>
  <c r="M157" i="2"/>
  <c r="K157" i="2"/>
  <c r="I152" i="2"/>
  <c r="Q152" i="2"/>
  <c r="O152" i="2"/>
  <c r="M152" i="2"/>
  <c r="K152" i="2"/>
  <c r="M147" i="2"/>
  <c r="I147" i="2"/>
  <c r="M142" i="2"/>
  <c r="K142" i="2"/>
  <c r="M137" i="2"/>
  <c r="O137" i="2"/>
  <c r="K137" i="2"/>
  <c r="Q137" i="2"/>
  <c r="I137" i="2"/>
  <c r="M132" i="2"/>
  <c r="Q132" i="2"/>
  <c r="K132" i="2"/>
  <c r="Q127" i="2"/>
  <c r="I127" i="2"/>
  <c r="K127" i="2"/>
  <c r="O127" i="2"/>
  <c r="M122" i="2"/>
  <c r="I122" i="2"/>
  <c r="K122" i="2"/>
  <c r="Q122" i="2"/>
  <c r="O122" i="2"/>
  <c r="I117" i="2"/>
  <c r="K117" i="2"/>
  <c r="Q117" i="2"/>
  <c r="O117" i="2"/>
  <c r="M117" i="2"/>
  <c r="I112" i="2"/>
  <c r="O112" i="2"/>
  <c r="M112" i="2"/>
  <c r="K112" i="2"/>
  <c r="O107" i="2"/>
  <c r="M107" i="2"/>
  <c r="I107" i="2"/>
  <c r="K107" i="2"/>
  <c r="I102" i="2"/>
  <c r="O102" i="2"/>
  <c r="M102" i="2"/>
  <c r="M97" i="2"/>
  <c r="I97" i="2"/>
  <c r="O97" i="2"/>
  <c r="K97" i="2"/>
  <c r="K92" i="2"/>
  <c r="Q92" i="2"/>
  <c r="I92" i="2"/>
  <c r="D22" i="18" s="1"/>
  <c r="D10" i="7" s="1"/>
  <c r="O92" i="2"/>
  <c r="M92" i="2"/>
  <c r="M87" i="2"/>
  <c r="I87" i="2"/>
  <c r="D8" i="18" s="1"/>
  <c r="D11" i="7" s="1"/>
  <c r="Q87" i="2"/>
  <c r="O87" i="2"/>
  <c r="K87" i="2"/>
  <c r="M82" i="2"/>
  <c r="Q82" i="2"/>
  <c r="O82" i="2"/>
  <c r="K82" i="2"/>
  <c r="I77" i="2"/>
  <c r="Q77" i="2"/>
  <c r="O77" i="2"/>
  <c r="M77" i="2"/>
  <c r="K77" i="2"/>
  <c r="Q72" i="2"/>
  <c r="M72" i="2"/>
  <c r="I72" i="2"/>
  <c r="O72" i="2"/>
  <c r="K72" i="2"/>
  <c r="I67" i="2"/>
  <c r="O67" i="2"/>
  <c r="K67" i="2"/>
  <c r="M67" i="2"/>
  <c r="O62" i="2"/>
  <c r="M62" i="2"/>
  <c r="K62" i="2"/>
  <c r="Q57" i="2"/>
  <c r="O57" i="2"/>
  <c r="M57" i="2"/>
  <c r="K57" i="2"/>
  <c r="I12" i="2"/>
  <c r="I42" i="2"/>
  <c r="M42" i="2"/>
  <c r="O42" i="2"/>
  <c r="I47" i="2"/>
  <c r="Q47" i="2"/>
  <c r="O52" i="2"/>
  <c r="K52" i="2"/>
  <c r="I52" i="2"/>
  <c r="Q52" i="2"/>
  <c r="O47" i="2"/>
  <c r="K47" i="2"/>
  <c r="I37" i="2"/>
  <c r="O37" i="2"/>
  <c r="M37" i="2"/>
  <c r="Q32" i="2"/>
  <c r="I32" i="2"/>
  <c r="K32" i="2"/>
  <c r="O32" i="2"/>
  <c r="M32" i="2"/>
  <c r="M27" i="2"/>
  <c r="Q27" i="2"/>
  <c r="O27" i="2"/>
  <c r="I27" i="2"/>
  <c r="K27" i="2"/>
  <c r="I22" i="2"/>
  <c r="O22" i="2"/>
  <c r="K22" i="2"/>
  <c r="M22" i="2"/>
  <c r="I17" i="2"/>
  <c r="D10" i="18" s="1"/>
  <c r="D16" i="7" s="1"/>
  <c r="O17" i="2"/>
  <c r="K17" i="2"/>
  <c r="Q17" i="2"/>
  <c r="M17" i="2"/>
  <c r="K12" i="2"/>
  <c r="O12" i="2"/>
  <c r="Q12" i="2"/>
  <c r="M12" i="2"/>
  <c r="M7" i="2"/>
  <c r="Q7" i="2"/>
  <c r="O7" i="2"/>
  <c r="I2" i="2"/>
  <c r="Q2" i="2"/>
  <c r="M2" i="2"/>
  <c r="O2" i="2"/>
  <c r="K2" i="2"/>
  <c r="C5" i="33" l="1"/>
  <c r="B5" i="33"/>
  <c r="B4" i="33"/>
  <c r="C2" i="33"/>
  <c r="B2" i="33"/>
  <c r="D24" i="22" l="1"/>
  <c r="D22" i="22"/>
  <c r="D5" i="22"/>
  <c r="D17" i="22"/>
  <c r="D26" i="22"/>
  <c r="D12" i="22"/>
  <c r="D32" i="22"/>
  <c r="D34" i="22"/>
  <c r="D37" i="22"/>
  <c r="D14" i="22"/>
  <c r="D16" i="22"/>
  <c r="D13" i="22"/>
  <c r="D25" i="22"/>
  <c r="D30" i="22"/>
  <c r="D10" i="22"/>
  <c r="D11" i="22"/>
  <c r="D9" i="22"/>
  <c r="D8" i="22"/>
  <c r="D4" i="22"/>
  <c r="D21" i="22"/>
  <c r="D28" i="22"/>
  <c r="D7" i="22"/>
  <c r="D6" i="22"/>
  <c r="D29" i="22"/>
  <c r="D3" i="22"/>
  <c r="D20" i="22"/>
  <c r="D36" i="22"/>
  <c r="D35" i="22"/>
  <c r="D19" i="22"/>
  <c r="D18" i="22"/>
  <c r="D15" i="22"/>
  <c r="D27" i="22"/>
  <c r="D31" i="22"/>
  <c r="D23" i="22"/>
  <c r="D33" i="2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H32" i="7" l="1"/>
  <c r="H21" i="7"/>
  <c r="H36" i="7"/>
  <c r="H29" i="7"/>
  <c r="H15" i="7"/>
  <c r="H4" i="7"/>
  <c r="H23" i="7"/>
  <c r="H9" i="7"/>
  <c r="H25" i="7"/>
  <c r="H20" i="7"/>
  <c r="H16" i="7"/>
  <c r="H6" i="7"/>
  <c r="H13" i="7"/>
  <c r="H31" i="7"/>
  <c r="H7" i="7"/>
  <c r="H8" i="7"/>
  <c r="H10" i="7"/>
  <c r="H33" i="7"/>
  <c r="H19" i="7"/>
  <c r="H2" i="7"/>
  <c r="H3" i="7"/>
  <c r="H22" i="7"/>
  <c r="H17" i="7"/>
  <c r="H18" i="7"/>
  <c r="H28" i="7"/>
  <c r="H26" i="7"/>
  <c r="H27" i="7"/>
  <c r="H11" i="7"/>
  <c r="H35" i="7"/>
  <c r="H5" i="7"/>
  <c r="H12" i="7"/>
  <c r="H24" i="7"/>
  <c r="H14" i="7"/>
  <c r="H30" i="7"/>
  <c r="H34" i="7"/>
  <c r="D21" i="20"/>
  <c r="D18" i="20"/>
  <c r="D22" i="19"/>
  <c r="D8" i="20"/>
  <c r="D5" i="20"/>
  <c r="D6" i="20"/>
  <c r="D31" i="21"/>
  <c r="D9" i="21"/>
  <c r="D9" i="19"/>
  <c r="D16" i="21"/>
  <c r="C7" i="33"/>
  <c r="B7" i="33"/>
  <c r="D12" i="33"/>
  <c r="D14" i="33" s="1"/>
  <c r="C9" i="33"/>
  <c r="B9" i="33"/>
  <c r="C8" i="33"/>
  <c r="B8" i="33"/>
  <c r="H7" i="33"/>
  <c r="D15" i="33" s="1"/>
  <c r="C6" i="33"/>
  <c r="B6" i="33"/>
  <c r="C4" i="33"/>
  <c r="C3" i="33"/>
  <c r="B3" i="33"/>
  <c r="AA112" i="2" l="1"/>
  <c r="D21" i="27" s="1"/>
  <c r="AA172" i="2"/>
  <c r="AA102" i="2"/>
  <c r="D29" i="27" s="1"/>
  <c r="AA47" i="2"/>
  <c r="D32" i="27" s="1"/>
  <c r="AA117" i="2"/>
  <c r="D16" i="27" s="1"/>
  <c r="AA162" i="2"/>
  <c r="AA22" i="2"/>
  <c r="D30" i="27" s="1"/>
  <c r="AA57" i="2"/>
  <c r="AA127" i="2"/>
  <c r="D9" i="27" s="1"/>
  <c r="AA12" i="2"/>
  <c r="D6" i="27" s="1"/>
  <c r="AA52" i="2"/>
  <c r="D14" i="27" s="1"/>
  <c r="AA132" i="2"/>
  <c r="D12" i="27" s="1"/>
  <c r="AA37" i="2"/>
  <c r="AA92" i="2"/>
  <c r="D22" i="27" s="1"/>
  <c r="D34" i="21"/>
  <c r="D27" i="19"/>
  <c r="D21" i="21"/>
  <c r="D26" i="19"/>
  <c r="D14" i="21"/>
  <c r="D32" i="21"/>
  <c r="D29" i="21"/>
  <c r="D33" i="19"/>
  <c r="D15" i="20"/>
  <c r="D6" i="19"/>
  <c r="D23" i="19"/>
  <c r="D14" i="20"/>
  <c r="F13" i="7" s="1"/>
  <c r="F152" i="2"/>
  <c r="F162" i="2"/>
  <c r="W72" i="2"/>
  <c r="F22" i="2"/>
  <c r="F142" i="2"/>
  <c r="D12" i="21"/>
  <c r="D16" i="20"/>
  <c r="D36" i="20"/>
  <c r="D13" i="20"/>
  <c r="D26" i="21"/>
  <c r="D28" i="21"/>
  <c r="AA62" i="2"/>
  <c r="D36" i="27" s="1"/>
  <c r="AA142" i="2"/>
  <c r="D20" i="27" s="1"/>
  <c r="D30" i="20"/>
  <c r="F137" i="2"/>
  <c r="F172" i="2"/>
  <c r="Y127" i="2"/>
  <c r="Y167" i="2"/>
  <c r="D5" i="26" s="1"/>
  <c r="D3" i="20"/>
  <c r="D27" i="20"/>
  <c r="D14" i="18"/>
  <c r="D25" i="7" s="1"/>
  <c r="U12" i="2"/>
  <c r="D6" i="24" s="1"/>
  <c r="U42" i="2"/>
  <c r="U67" i="2"/>
  <c r="U162" i="2"/>
  <c r="D18" i="24" s="1"/>
  <c r="Y52" i="2"/>
  <c r="Y67" i="2"/>
  <c r="Y97" i="2"/>
  <c r="Y137" i="2"/>
  <c r="Y172" i="2"/>
  <c r="D4" i="26" s="1"/>
  <c r="L3" i="7" s="1"/>
  <c r="AA7" i="2"/>
  <c r="D34" i="27" s="1"/>
  <c r="D34" i="19"/>
  <c r="E31" i="7" s="1"/>
  <c r="Y117" i="2"/>
  <c r="Y157" i="2"/>
  <c r="D13" i="21"/>
  <c r="W112" i="2"/>
  <c r="W152" i="2"/>
  <c r="Y47" i="2"/>
  <c r="D10" i="19"/>
  <c r="D23" i="20"/>
  <c r="F24" i="7" s="1"/>
  <c r="W92" i="2"/>
  <c r="D22" i="25" s="1"/>
  <c r="D25" i="19"/>
  <c r="W147" i="2"/>
  <c r="D16" i="19"/>
  <c r="F122" i="2"/>
  <c r="F72" i="2"/>
  <c r="F157" i="2"/>
  <c r="U117" i="2"/>
  <c r="U107" i="2"/>
  <c r="W107" i="2"/>
  <c r="F97" i="2"/>
  <c r="W27" i="2"/>
  <c r="AA87" i="2"/>
  <c r="D8" i="27" s="1"/>
  <c r="Y82" i="2"/>
  <c r="D24" i="26" s="1"/>
  <c r="F67" i="2"/>
  <c r="D33" i="20"/>
  <c r="F57" i="2"/>
  <c r="W87" i="2"/>
  <c r="W127" i="2"/>
  <c r="D9" i="25" s="1"/>
  <c r="W167" i="2"/>
  <c r="D5" i="25" s="1"/>
  <c r="Y62" i="2"/>
  <c r="D36" i="19"/>
  <c r="D24" i="19"/>
  <c r="D23" i="18"/>
  <c r="D8" i="7" s="1"/>
  <c r="Y152" i="2"/>
  <c r="D11" i="19"/>
  <c r="E26" i="7" s="1"/>
  <c r="D37" i="19"/>
  <c r="D31" i="19"/>
  <c r="D8" i="19"/>
  <c r="D28" i="19"/>
  <c r="E35" i="7" s="1"/>
  <c r="Y132" i="2"/>
  <c r="U22" i="2"/>
  <c r="U37" i="2"/>
  <c r="U62" i="2"/>
  <c r="D36" i="24" s="1"/>
  <c r="U77" i="2"/>
  <c r="U102" i="2"/>
  <c r="U127" i="2"/>
  <c r="D9" i="24" s="1"/>
  <c r="U142" i="2"/>
  <c r="D20" i="24" s="1"/>
  <c r="U157" i="2"/>
  <c r="U167" i="2"/>
  <c r="D5" i="24" s="1"/>
  <c r="W12" i="2"/>
  <c r="W22" i="2"/>
  <c r="W77" i="2"/>
  <c r="W132" i="2"/>
  <c r="W172" i="2"/>
  <c r="D4" i="25" s="1"/>
  <c r="Y87" i="2"/>
  <c r="D8" i="26" s="1"/>
  <c r="Y142" i="2"/>
  <c r="D25" i="21"/>
  <c r="D23" i="21"/>
  <c r="D20" i="19"/>
  <c r="D12" i="19"/>
  <c r="U27" i="2"/>
  <c r="D26" i="24" s="1"/>
  <c r="U147" i="2"/>
  <c r="W2" i="2"/>
  <c r="W42" i="2"/>
  <c r="W57" i="2"/>
  <c r="D11" i="25" s="1"/>
  <c r="W82" i="2"/>
  <c r="W97" i="2"/>
  <c r="D33" i="25" s="1"/>
  <c r="W137" i="2"/>
  <c r="W162" i="2"/>
  <c r="Y7" i="2"/>
  <c r="Y72" i="2"/>
  <c r="D4" i="19"/>
  <c r="D21" i="19"/>
  <c r="D35" i="19"/>
  <c r="D7" i="19"/>
  <c r="D13" i="19"/>
  <c r="D32" i="20"/>
  <c r="D9" i="20"/>
  <c r="D28" i="20"/>
  <c r="F4" i="7" s="1"/>
  <c r="U172" i="2"/>
  <c r="S132" i="2"/>
  <c r="D11" i="20"/>
  <c r="D20" i="20"/>
  <c r="D27" i="21"/>
  <c r="G4" i="7" s="1"/>
  <c r="D37" i="21"/>
  <c r="D10" i="21"/>
  <c r="D17" i="21"/>
  <c r="D5" i="19"/>
  <c r="D19" i="21"/>
  <c r="D36" i="21"/>
  <c r="U2" i="2"/>
  <c r="U47" i="2"/>
  <c r="U57" i="2"/>
  <c r="U82" i="2"/>
  <c r="D24" i="24" s="1"/>
  <c r="U97" i="2"/>
  <c r="U112" i="2"/>
  <c r="U122" i="2"/>
  <c r="U137" i="2"/>
  <c r="U152" i="2"/>
  <c r="AA2" i="2"/>
  <c r="D7" i="27" s="1"/>
  <c r="E27" i="7"/>
  <c r="S152" i="2"/>
  <c r="S162" i="2"/>
  <c r="S172" i="2"/>
  <c r="D4" i="23" s="1"/>
  <c r="D30" i="21"/>
  <c r="D5" i="21"/>
  <c r="Y27" i="2"/>
  <c r="W7" i="2"/>
  <c r="S17" i="2"/>
  <c r="S22" i="2"/>
  <c r="S67" i="2"/>
  <c r="D27" i="23" s="1"/>
  <c r="S72" i="2"/>
  <c r="D13" i="23" s="1"/>
  <c r="S92" i="2"/>
  <c r="S107" i="2"/>
  <c r="S112" i="2"/>
  <c r="S117" i="2"/>
  <c r="S122" i="2"/>
  <c r="S127" i="2"/>
  <c r="D9" i="23" s="1"/>
  <c r="D11" i="21"/>
  <c r="Y112" i="2"/>
  <c r="Y122" i="2"/>
  <c r="D12" i="26" s="1"/>
  <c r="D35" i="21"/>
  <c r="S142" i="2"/>
  <c r="D15" i="18"/>
  <c r="D15" i="7" s="1"/>
  <c r="D24" i="20"/>
  <c r="D10" i="20"/>
  <c r="D4" i="20"/>
  <c r="D22" i="20"/>
  <c r="F8" i="7" s="1"/>
  <c r="D35" i="20"/>
  <c r="D9" i="18"/>
  <c r="D17" i="7" s="1"/>
  <c r="D25" i="20"/>
  <c r="Y57" i="2"/>
  <c r="D11" i="26" s="1"/>
  <c r="Y77" i="2"/>
  <c r="Y107" i="2"/>
  <c r="Y147" i="2"/>
  <c r="D33" i="26" s="1"/>
  <c r="Y162" i="2"/>
  <c r="AA97" i="2"/>
  <c r="D31" i="20"/>
  <c r="D37" i="25"/>
  <c r="Y22" i="2"/>
  <c r="Y102" i="2"/>
  <c r="D20" i="21"/>
  <c r="W52" i="2"/>
  <c r="F107" i="2"/>
  <c r="F147" i="2"/>
  <c r="S47" i="2"/>
  <c r="D32" i="23" s="1"/>
  <c r="W47" i="2"/>
  <c r="E28" i="7"/>
  <c r="Y42" i="2"/>
  <c r="W37" i="2"/>
  <c r="Y37" i="2"/>
  <c r="D12" i="20"/>
  <c r="Y32" i="2"/>
  <c r="U32" i="2"/>
  <c r="W32" i="2"/>
  <c r="D25" i="25" s="1"/>
  <c r="AA17" i="2"/>
  <c r="D10" i="27" s="1"/>
  <c r="W17" i="2"/>
  <c r="D10" i="25" s="1"/>
  <c r="D19" i="20"/>
  <c r="U17" i="2"/>
  <c r="D10" i="24" s="1"/>
  <c r="U7" i="2"/>
  <c r="S7" i="2"/>
  <c r="S2" i="2"/>
  <c r="Y2" i="2"/>
  <c r="S87" i="2"/>
  <c r="S157" i="2"/>
  <c r="D3" i="23" s="1"/>
  <c r="D3" i="19"/>
  <c r="D23" i="26"/>
  <c r="AA72" i="2"/>
  <c r="D13" i="27" s="1"/>
  <c r="AA152" i="2"/>
  <c r="D28" i="27" s="1"/>
  <c r="D34" i="20"/>
  <c r="F28" i="7" s="1"/>
  <c r="D22" i="21"/>
  <c r="S57" i="2"/>
  <c r="D11" i="23" s="1"/>
  <c r="S62" i="2"/>
  <c r="S137" i="2"/>
  <c r="S147" i="2"/>
  <c r="D7" i="21"/>
  <c r="S37" i="2"/>
  <c r="S42" i="2"/>
  <c r="S52" i="2"/>
  <c r="D7" i="20"/>
  <c r="S12" i="2"/>
  <c r="S27" i="2"/>
  <c r="D26" i="23" s="1"/>
  <c r="S32" i="2"/>
  <c r="S77" i="2"/>
  <c r="S82" i="2"/>
  <c r="F112" i="2"/>
  <c r="D17" i="19"/>
  <c r="D24" i="21"/>
  <c r="D37" i="20"/>
  <c r="D6" i="21"/>
  <c r="W117" i="2"/>
  <c r="W122" i="2"/>
  <c r="D13" i="25" s="1"/>
  <c r="W157" i="2"/>
  <c r="Y17" i="2"/>
  <c r="D27" i="26" s="1"/>
  <c r="AA157" i="2"/>
  <c r="D3" i="27" s="1"/>
  <c r="M2" i="7" s="1"/>
  <c r="D17" i="20"/>
  <c r="F14" i="7" s="1"/>
  <c r="U72" i="2"/>
  <c r="U87" i="2"/>
  <c r="W62" i="2"/>
  <c r="W102" i="2"/>
  <c r="Y12" i="2"/>
  <c r="S102" i="2"/>
  <c r="D15" i="21"/>
  <c r="D18" i="21"/>
  <c r="D4" i="21"/>
  <c r="D3" i="21"/>
  <c r="D32" i="19"/>
  <c r="D18" i="19"/>
  <c r="W142" i="2"/>
  <c r="Y92" i="2"/>
  <c r="F42" i="2"/>
  <c r="F32" i="2"/>
  <c r="F2" i="2"/>
  <c r="F27" i="2"/>
  <c r="F82" i="2"/>
  <c r="F92" i="2"/>
  <c r="F132" i="2"/>
  <c r="F17" i="2"/>
  <c r="F47" i="2"/>
  <c r="F12" i="2"/>
  <c r="F62" i="2"/>
  <c r="F102" i="2"/>
  <c r="F77" i="2"/>
  <c r="F37" i="2"/>
  <c r="F52" i="2"/>
  <c r="F117" i="2"/>
  <c r="F167" i="2"/>
  <c r="F7" i="2"/>
  <c r="F87" i="2"/>
  <c r="F127" i="2"/>
  <c r="D8" i="21"/>
  <c r="S97" i="2"/>
  <c r="D29" i="19"/>
  <c r="D19" i="19"/>
  <c r="D30" i="19"/>
  <c r="G36" i="7"/>
  <c r="D14" i="19"/>
  <c r="D33" i="21"/>
  <c r="D29" i="20"/>
  <c r="D26" i="20"/>
  <c r="U132" i="2"/>
  <c r="D16" i="33"/>
  <c r="D19" i="33" s="1"/>
  <c r="D15" i="19"/>
  <c r="U92" i="2"/>
  <c r="W67" i="2"/>
  <c r="S167" i="2"/>
  <c r="D5" i="23" s="1"/>
  <c r="U52" i="2"/>
  <c r="D14" i="25" l="1"/>
  <c r="D31" i="23"/>
  <c r="D33" i="23"/>
  <c r="G35" i="7"/>
  <c r="D16" i="23"/>
  <c r="I31" i="7" s="1"/>
  <c r="D10" i="23"/>
  <c r="D15" i="23"/>
  <c r="F20" i="7"/>
  <c r="G7" i="7"/>
  <c r="F30" i="7"/>
  <c r="D29" i="25"/>
  <c r="D20" i="23"/>
  <c r="I26" i="7" s="1"/>
  <c r="D19" i="24"/>
  <c r="D23" i="24"/>
  <c r="J9" i="7" s="1"/>
  <c r="D28" i="26"/>
  <c r="F3" i="7"/>
  <c r="F6" i="7"/>
  <c r="G25" i="7"/>
  <c r="F27" i="7"/>
  <c r="F26" i="7"/>
  <c r="M29" i="7"/>
  <c r="G21" i="7"/>
  <c r="M31" i="7"/>
  <c r="G34" i="7"/>
  <c r="F29" i="7"/>
  <c r="M8" i="7"/>
  <c r="E4" i="7"/>
  <c r="D3" i="25"/>
  <c r="K2" i="7" s="1"/>
  <c r="D35" i="26"/>
  <c r="D18" i="26"/>
  <c r="G19" i="7"/>
  <c r="D6" i="25"/>
  <c r="D25" i="23"/>
  <c r="I25" i="7" s="1"/>
  <c r="D17" i="26"/>
  <c r="D20" i="26"/>
  <c r="D35" i="24"/>
  <c r="G24" i="7"/>
  <c r="D22" i="24"/>
  <c r="J21" i="7" s="1"/>
  <c r="G28" i="7"/>
  <c r="F2" i="7"/>
  <c r="D21" i="25"/>
  <c r="D30" i="25"/>
  <c r="D24" i="23"/>
  <c r="I32" i="7" s="1"/>
  <c r="D12" i="23"/>
  <c r="D11" i="24"/>
  <c r="D3" i="24"/>
  <c r="J2" i="7" s="1"/>
  <c r="D17" i="24"/>
  <c r="D15" i="24"/>
  <c r="D19" i="26"/>
  <c r="D17" i="25"/>
  <c r="D37" i="23"/>
  <c r="D30" i="24"/>
  <c r="J29" i="7" s="1"/>
  <c r="D12" i="25"/>
  <c r="D36" i="25"/>
  <c r="D28" i="23"/>
  <c r="D36" i="23"/>
  <c r="D32" i="24"/>
  <c r="J10" i="7" s="1"/>
  <c r="D12" i="24"/>
  <c r="D31" i="25"/>
  <c r="D8" i="24"/>
  <c r="D16" i="26"/>
  <c r="D10" i="26"/>
  <c r="D21" i="23"/>
  <c r="I20" i="7" s="1"/>
  <c r="D30" i="23"/>
  <c r="D16" i="24"/>
  <c r="D26" i="26"/>
  <c r="G9" i="7"/>
  <c r="F15" i="7"/>
  <c r="K21" i="7"/>
  <c r="F25" i="7"/>
  <c r="D4" i="27"/>
  <c r="M3" i="7" s="1"/>
  <c r="D17" i="27"/>
  <c r="G31" i="7"/>
  <c r="D28" i="24"/>
  <c r="J27" i="7" s="1"/>
  <c r="D13" i="26"/>
  <c r="I2" i="7"/>
  <c r="D18" i="25"/>
  <c r="M6" i="7"/>
  <c r="D18" i="27"/>
  <c r="D23" i="27"/>
  <c r="M9" i="7" s="1"/>
  <c r="D11" i="27"/>
  <c r="M5" i="7" s="1"/>
  <c r="E3" i="7"/>
  <c r="D34" i="23"/>
  <c r="D26" i="25"/>
  <c r="D32" i="25"/>
  <c r="D22" i="26"/>
  <c r="L15" i="7" s="1"/>
  <c r="D6" i="23"/>
  <c r="D8" i="23"/>
  <c r="D14" i="24"/>
  <c r="J19" i="7" s="1"/>
  <c r="D35" i="25"/>
  <c r="K36" i="7" s="1"/>
  <c r="D34" i="24"/>
  <c r="J33" i="7" s="1"/>
  <c r="D31" i="24"/>
  <c r="J18" i="7" s="1"/>
  <c r="D19" i="25"/>
  <c r="F31" i="7"/>
  <c r="D23" i="25"/>
  <c r="D24" i="25"/>
  <c r="D15" i="26"/>
  <c r="M19" i="7"/>
  <c r="D34" i="26"/>
  <c r="L34" i="7" s="1"/>
  <c r="D3" i="26"/>
  <c r="L7" i="7" s="1"/>
  <c r="D15" i="25"/>
  <c r="K12" i="7" s="1"/>
  <c r="D6" i="26"/>
  <c r="D14" i="23"/>
  <c r="D20" i="25"/>
  <c r="K19" i="7" s="1"/>
  <c r="D21" i="24"/>
  <c r="J22" i="7" s="1"/>
  <c r="D27" i="25"/>
  <c r="D8" i="25"/>
  <c r="K3" i="7" s="1"/>
  <c r="D7" i="24"/>
  <c r="G11" i="7"/>
  <c r="D25" i="24"/>
  <c r="D7" i="25"/>
  <c r="D33" i="24"/>
  <c r="J32" i="7" s="1"/>
  <c r="D30" i="26"/>
  <c r="D28" i="25"/>
  <c r="D37" i="26"/>
  <c r="D31" i="26"/>
  <c r="D35" i="23"/>
  <c r="J7" i="7"/>
  <c r="D19" i="23"/>
  <c r="I18" i="7" s="1"/>
  <c r="D7" i="23"/>
  <c r="D13" i="24"/>
  <c r="D32" i="26"/>
  <c r="L9" i="7" s="1"/>
  <c r="D29" i="23"/>
  <c r="I28" i="7" s="1"/>
  <c r="D17" i="23"/>
  <c r="D25" i="26"/>
  <c r="D29" i="26"/>
  <c r="D34" i="25"/>
  <c r="D18" i="23"/>
  <c r="I14" i="7" s="1"/>
  <c r="D21" i="26"/>
  <c r="L22" i="7" s="1"/>
  <c r="D22" i="23"/>
  <c r="I3" i="7" s="1"/>
  <c r="D29" i="24"/>
  <c r="D7" i="26"/>
  <c r="D14" i="26"/>
  <c r="D36" i="26"/>
  <c r="D27" i="24"/>
  <c r="D37" i="24"/>
  <c r="E29" i="7"/>
  <c r="E5" i="7"/>
  <c r="I7" i="7"/>
  <c r="L32" i="7"/>
  <c r="G14" i="7"/>
  <c r="F34" i="7"/>
  <c r="G13" i="7"/>
  <c r="G23" i="7"/>
  <c r="G10" i="7"/>
  <c r="F35" i="7"/>
  <c r="E34" i="7"/>
  <c r="F18" i="7"/>
  <c r="F11" i="7"/>
  <c r="E19" i="7"/>
  <c r="G29" i="7"/>
  <c r="G12" i="7"/>
  <c r="F5" i="7"/>
  <c r="G16" i="7"/>
  <c r="F23" i="7"/>
  <c r="F22" i="7"/>
  <c r="F21" i="7"/>
  <c r="M10" i="7"/>
  <c r="L5" i="7"/>
  <c r="K35" i="7"/>
  <c r="I10" i="7"/>
  <c r="I12" i="7"/>
  <c r="G15" i="7"/>
  <c r="G20" i="7"/>
  <c r="G5" i="7"/>
  <c r="G32" i="7"/>
  <c r="G2" i="7"/>
  <c r="G22" i="7"/>
  <c r="G18" i="7"/>
  <c r="G30" i="7"/>
  <c r="G8" i="7"/>
  <c r="G33" i="7"/>
  <c r="G26" i="7"/>
  <c r="G3" i="7"/>
  <c r="G17" i="7"/>
  <c r="G6" i="7"/>
  <c r="G27" i="7"/>
  <c r="F12" i="7"/>
  <c r="F7" i="7"/>
  <c r="F33" i="7"/>
  <c r="F9" i="7"/>
  <c r="F19" i="7"/>
  <c r="F17" i="7"/>
  <c r="F10" i="7"/>
  <c r="F36" i="7"/>
  <c r="F16" i="7"/>
  <c r="F32" i="7"/>
  <c r="E7" i="7"/>
  <c r="E36" i="7"/>
  <c r="E15" i="7"/>
  <c r="E17" i="7"/>
  <c r="E33" i="7"/>
  <c r="E20" i="7"/>
  <c r="E10" i="7"/>
  <c r="E23" i="7"/>
  <c r="E8" i="7"/>
  <c r="E6" i="7"/>
  <c r="E11" i="7"/>
  <c r="E12" i="7"/>
  <c r="E30" i="7"/>
  <c r="E2" i="7"/>
  <c r="E16" i="7"/>
  <c r="E9" i="7"/>
  <c r="E13" i="7"/>
  <c r="E14" i="7"/>
  <c r="E25" i="7"/>
  <c r="E22" i="7"/>
  <c r="E21" i="7"/>
  <c r="E32" i="7"/>
  <c r="E24" i="7"/>
  <c r="E18" i="7"/>
  <c r="D23" i="23"/>
  <c r="I4" i="7" s="1"/>
  <c r="D9" i="26"/>
  <c r="L4" i="7" s="1"/>
  <c r="D4" i="24"/>
  <c r="J4" i="7" s="1"/>
  <c r="D16" i="25"/>
  <c r="K4" i="7" s="1"/>
  <c r="AA32" i="2"/>
  <c r="D25" i="27" s="1"/>
  <c r="M24" i="7" s="1"/>
  <c r="AA42" i="2"/>
  <c r="D37" i="27" s="1"/>
  <c r="AA122" i="2"/>
  <c r="D15" i="27" s="1"/>
  <c r="M12" i="7" s="1"/>
  <c r="AA67" i="2"/>
  <c r="D27" i="27" s="1"/>
  <c r="M20" i="7" s="1"/>
  <c r="AA82" i="2"/>
  <c r="D24" i="27" s="1"/>
  <c r="AA147" i="2"/>
  <c r="D33" i="27" s="1"/>
  <c r="AA167" i="2"/>
  <c r="D5" i="27" s="1"/>
  <c r="AA77" i="2"/>
  <c r="D35" i="27" s="1"/>
  <c r="AA137" i="2"/>
  <c r="D31" i="27" s="1"/>
  <c r="M30" i="7" s="1"/>
  <c r="AA27" i="2"/>
  <c r="D26" i="27" s="1"/>
  <c r="M27" i="7" s="1"/>
  <c r="D34" i="18"/>
  <c r="D35" i="7" s="1"/>
  <c r="AA107" i="2"/>
  <c r="D19" i="27" s="1"/>
  <c r="M11" i="7" s="1"/>
  <c r="D17" i="18"/>
  <c r="D23" i="7" s="1"/>
  <c r="D26" i="18"/>
  <c r="D30" i="7" s="1"/>
  <c r="D11" i="18"/>
  <c r="D3" i="7" s="1"/>
  <c r="D5" i="18"/>
  <c r="D9" i="7" s="1"/>
  <c r="D28" i="18"/>
  <c r="D21" i="7" s="1"/>
  <c r="D21" i="18"/>
  <c r="D24" i="7" s="1"/>
  <c r="D12" i="18"/>
  <c r="D6" i="7" s="1"/>
  <c r="D27" i="18"/>
  <c r="D19" i="7" s="1"/>
  <c r="D30" i="18"/>
  <c r="D32" i="7" s="1"/>
  <c r="D20" i="18"/>
  <c r="D28" i="7" s="1"/>
  <c r="D25" i="18"/>
  <c r="D20" i="7" s="1"/>
  <c r="D31" i="18"/>
  <c r="D18" i="7" s="1"/>
  <c r="D32" i="18"/>
  <c r="D7" i="7" s="1"/>
  <c r="D37" i="18"/>
  <c r="D36" i="7" s="1"/>
  <c r="D29" i="18"/>
  <c r="D26" i="7" s="1"/>
  <c r="D7" i="18"/>
  <c r="D22" i="7" s="1"/>
  <c r="D33" i="18"/>
  <c r="D34" i="7" s="1"/>
  <c r="D16" i="18"/>
  <c r="D29" i="7" s="1"/>
  <c r="D13" i="18"/>
  <c r="D14" i="7" s="1"/>
  <c r="D36" i="18"/>
  <c r="D27" i="7" s="1"/>
  <c r="D19" i="18"/>
  <c r="D13" i="7" s="1"/>
  <c r="D6" i="18"/>
  <c r="D5" i="7" s="1"/>
  <c r="D24" i="18"/>
  <c r="D33" i="7" s="1"/>
  <c r="D18" i="18"/>
  <c r="D12" i="7" s="1"/>
  <c r="D35" i="18"/>
  <c r="D31" i="7" s="1"/>
  <c r="D3" i="18"/>
  <c r="D2" i="7" s="1"/>
  <c r="I30" i="7" l="1"/>
  <c r="K22" i="7"/>
  <c r="K23" i="7"/>
  <c r="M23" i="7"/>
  <c r="L6" i="7"/>
  <c r="J28" i="7"/>
  <c r="L12" i="7"/>
  <c r="L11" i="7"/>
  <c r="I29" i="7"/>
  <c r="K18" i="7"/>
  <c r="I16" i="7"/>
  <c r="M32" i="7"/>
  <c r="M34" i="7"/>
  <c r="I11" i="7"/>
  <c r="K11" i="7"/>
  <c r="J25" i="7"/>
  <c r="I6" i="7"/>
  <c r="L10" i="7"/>
  <c r="I5" i="7"/>
  <c r="J17" i="7"/>
  <c r="L17" i="7"/>
  <c r="I36" i="7"/>
  <c r="L19" i="7"/>
  <c r="I19" i="7"/>
  <c r="J24" i="7"/>
  <c r="K20" i="7"/>
  <c r="M4" i="7"/>
  <c r="L21" i="7"/>
  <c r="K5" i="7"/>
  <c r="K9" i="7"/>
  <c r="I9" i="7"/>
  <c r="K28" i="7"/>
  <c r="K27" i="7"/>
  <c r="M18" i="7"/>
  <c r="J5" i="7"/>
  <c r="I8" i="7"/>
  <c r="K26" i="7"/>
  <c r="K32" i="7"/>
  <c r="J36" i="7"/>
  <c r="L29" i="7"/>
  <c r="J23" i="7"/>
  <c r="J15" i="7"/>
  <c r="L24" i="7"/>
  <c r="M17" i="7"/>
  <c r="I23" i="7"/>
  <c r="K33" i="7"/>
  <c r="L14" i="7"/>
  <c r="K14" i="7"/>
  <c r="J30" i="7"/>
  <c r="K17" i="7"/>
  <c r="I35" i="7"/>
  <c r="I33" i="7"/>
  <c r="J14" i="7"/>
  <c r="J8" i="7"/>
  <c r="L35" i="7"/>
  <c r="K6" i="7"/>
  <c r="J13" i="7"/>
  <c r="K10" i="7"/>
  <c r="M25" i="7"/>
  <c r="M36" i="7"/>
  <c r="K8" i="7"/>
  <c r="J35" i="7"/>
  <c r="J11" i="7"/>
  <c r="K16" i="7"/>
  <c r="K29" i="7"/>
  <c r="L16" i="7"/>
  <c r="L27" i="7"/>
  <c r="J6" i="7"/>
  <c r="L18" i="7"/>
  <c r="I17" i="7"/>
  <c r="K25" i="7"/>
  <c r="M7" i="7"/>
  <c r="M16" i="7"/>
  <c r="M13" i="7"/>
  <c r="L28" i="7"/>
  <c r="K34" i="7"/>
  <c r="J31" i="7"/>
  <c r="I24" i="7"/>
  <c r="K30" i="7"/>
  <c r="L13" i="7"/>
  <c r="M33" i="7"/>
  <c r="M15" i="7"/>
  <c r="M26" i="7"/>
  <c r="L26" i="7"/>
  <c r="I13" i="7"/>
  <c r="I27" i="7"/>
  <c r="J16" i="7"/>
  <c r="M35" i="7"/>
  <c r="M14" i="7"/>
  <c r="K24" i="7"/>
  <c r="L23" i="7"/>
  <c r="K13" i="7"/>
  <c r="L30" i="7"/>
  <c r="J34" i="7"/>
  <c r="I15" i="7"/>
  <c r="L20" i="7"/>
  <c r="K31" i="7"/>
  <c r="M28" i="7"/>
  <c r="L25" i="7"/>
  <c r="J26" i="7"/>
  <c r="I21" i="7"/>
  <c r="J20" i="7"/>
  <c r="I34" i="7"/>
  <c r="L36" i="7"/>
  <c r="K7" i="7"/>
  <c r="L33" i="7"/>
  <c r="M21" i="7"/>
  <c r="M22" i="7"/>
  <c r="J12" i="7"/>
  <c r="L2" i="7"/>
  <c r="C2" i="7" s="1"/>
  <c r="L31" i="7"/>
  <c r="J3" i="7"/>
  <c r="C4" i="7" s="1"/>
  <c r="L8" i="7"/>
  <c r="K15" i="7"/>
  <c r="I22" i="7"/>
  <c r="C3" i="7" l="1"/>
  <c r="C34" i="7"/>
  <c r="C6" i="7"/>
  <c r="C25" i="7"/>
  <c r="C5" i="7"/>
  <c r="C28" i="7"/>
  <c r="C7" i="7"/>
  <c r="C14" i="7"/>
  <c r="C16" i="7"/>
  <c r="C26" i="7"/>
  <c r="C21" i="7"/>
  <c r="C33" i="7"/>
  <c r="C18" i="7"/>
  <c r="C13" i="7"/>
  <c r="C27" i="7"/>
  <c r="C30" i="7"/>
  <c r="C15" i="7"/>
  <c r="C36" i="7"/>
  <c r="C23" i="7"/>
  <c r="C32" i="7"/>
  <c r="C12" i="7"/>
  <c r="C19" i="7"/>
  <c r="C20" i="7"/>
  <c r="C17" i="7"/>
  <c r="C11" i="7"/>
  <c r="C9" i="7"/>
  <c r="C35" i="7"/>
  <c r="C31" i="7"/>
  <c r="C24" i="7"/>
  <c r="C22" i="7"/>
  <c r="C10" i="7"/>
  <c r="C2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Rees</author>
  </authors>
  <commentList>
    <comment ref="G2" authorId="0" shapeId="0" xr:uid="{20C939F4-4D5F-4CE3-B86D-242B9EAA893C}">
      <text>
        <r>
          <rPr>
            <b/>
            <sz val="9"/>
            <color indexed="81"/>
            <rFont val="Tahoma"/>
            <family val="2"/>
          </rPr>
          <t>via bank transfer 15-may</t>
        </r>
      </text>
    </comment>
    <comment ref="G7" authorId="0" shapeId="0" xr:uid="{C4279856-CBE2-446D-A780-ACE451237824}">
      <text>
        <r>
          <rPr>
            <b/>
            <sz val="9"/>
            <color indexed="81"/>
            <rFont val="Tahoma"/>
            <family val="2"/>
          </rPr>
          <t>via bank transfer 15-may</t>
        </r>
      </text>
    </comment>
    <comment ref="G12" authorId="0" shapeId="0" xr:uid="{46103BDF-F991-422A-8D0D-EDD9C57B2EB2}">
      <text>
        <r>
          <rPr>
            <b/>
            <sz val="9"/>
            <color indexed="81"/>
            <rFont val="Tahoma"/>
            <family val="2"/>
          </rPr>
          <t>bank transfer 15th Jun</t>
        </r>
      </text>
    </comment>
    <comment ref="G37" authorId="0" shapeId="0" xr:uid="{69475F8F-3545-42F8-A5CC-6391F8D7A3AE}">
      <text>
        <r>
          <rPr>
            <b/>
            <sz val="9"/>
            <color indexed="81"/>
            <rFont val="Tahoma"/>
            <family val="2"/>
          </rPr>
          <t>paid 31-July</t>
        </r>
      </text>
    </comment>
    <comment ref="G42" authorId="0" shapeId="0" xr:uid="{853E0D71-2F86-410D-BC47-593379AAC91E}">
      <text>
        <r>
          <rPr>
            <b/>
            <sz val="9"/>
            <color indexed="81"/>
            <rFont val="Tahoma"/>
            <charset val="1"/>
          </rPr>
          <t>£9 7-Aug</t>
        </r>
      </text>
    </comment>
    <comment ref="G47" authorId="0" shapeId="0" xr:uid="{1FAC8870-6D6E-47E0-8920-F376ACD9E468}">
      <text>
        <r>
          <rPr>
            <b/>
            <sz val="9"/>
            <color indexed="81"/>
            <rFont val="Tahoma"/>
            <charset val="1"/>
          </rPr>
          <t>£9 7-Aug</t>
        </r>
      </text>
    </comment>
    <comment ref="G52" authorId="0" shapeId="0" xr:uid="{0E62FBF4-7DCC-49CB-AB63-0975852B64B9}">
      <text>
        <r>
          <rPr>
            <b/>
            <sz val="9"/>
            <color indexed="81"/>
            <rFont val="Tahoma"/>
            <charset val="1"/>
          </rPr>
          <t>£9 7-Aug</t>
        </r>
      </text>
    </comment>
    <comment ref="G87" authorId="0" shapeId="0" xr:uid="{6A72CCE4-90EB-402C-AAEB-8319CFFAFABF}">
      <text>
        <r>
          <rPr>
            <b/>
            <sz val="9"/>
            <color indexed="81"/>
            <rFont val="Tahoma"/>
            <charset val="1"/>
          </rPr>
          <t>£6 7-Aug</t>
        </r>
      </text>
    </comment>
    <comment ref="G92" authorId="0" shapeId="0" xr:uid="{514CE7C6-32B3-4557-A9CD-C5154DB3A162}">
      <text>
        <r>
          <rPr>
            <b/>
            <sz val="9"/>
            <color indexed="81"/>
            <rFont val="Tahoma"/>
            <charset val="1"/>
          </rPr>
          <t>£6 7-Aug</t>
        </r>
      </text>
    </comment>
    <comment ref="G97" authorId="0" shapeId="0" xr:uid="{B8AD2650-A7D4-4B9E-A318-3851A6B9DF6A}">
      <text>
        <r>
          <rPr>
            <b/>
            <sz val="9"/>
            <color indexed="81"/>
            <rFont val="Tahoma"/>
            <family val="2"/>
          </rPr>
          <t>bank transfer 15th Jun</t>
        </r>
      </text>
    </comment>
    <comment ref="G102" authorId="0" shapeId="0" xr:uid="{E37BC702-1A20-44A9-8F4B-A53CC2010A2E}">
      <text>
        <r>
          <rPr>
            <b/>
            <sz val="9"/>
            <color indexed="81"/>
            <rFont val="Tahoma"/>
            <family val="2"/>
          </rPr>
          <t>bank transfer 15th Jun</t>
        </r>
      </text>
    </comment>
    <comment ref="G107" authorId="0" shapeId="0" xr:uid="{4AE034A0-C1A3-4628-8760-CC4923C4050E}">
      <text>
        <r>
          <rPr>
            <b/>
            <sz val="9"/>
            <color indexed="81"/>
            <rFont val="Tahoma"/>
            <family val="2"/>
          </rPr>
          <t>29th May
Bank transfer</t>
        </r>
      </text>
    </comment>
    <comment ref="G112" authorId="0" shapeId="0" xr:uid="{22051538-4168-4713-AD6F-016FE5F4DAB1}">
      <text>
        <r>
          <rPr>
            <b/>
            <sz val="9"/>
            <color indexed="81"/>
            <rFont val="Tahoma"/>
            <family val="2"/>
          </rPr>
          <t>29th May
Bank transfer</t>
        </r>
      </text>
    </comment>
    <comment ref="G122" authorId="0" shapeId="0" xr:uid="{6A64EC50-C1C9-46F9-AE74-9185B7DEC943}">
      <text>
        <r>
          <rPr>
            <b/>
            <sz val="9"/>
            <color indexed="81"/>
            <rFont val="Tahoma"/>
            <family val="2"/>
          </rPr>
          <t>bank transfer 3-July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7" authorId="0" shapeId="0" xr:uid="{9BB2D395-2C83-47E1-8445-09075F8EDA01}">
      <text>
        <r>
          <rPr>
            <b/>
            <sz val="9"/>
            <color indexed="81"/>
            <rFont val="Tahoma"/>
            <family val="2"/>
          </rPr>
          <t>bank transfer 3-July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2" authorId="0" shapeId="0" xr:uid="{4A8F5D14-766F-4B66-AEA9-A0CA59E7C48A}">
      <text>
        <r>
          <rPr>
            <b/>
            <sz val="9"/>
            <color indexed="81"/>
            <rFont val="Tahoma"/>
            <family val="2"/>
          </rPr>
          <t>bank transfer 3-July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7" authorId="0" shapeId="0" xr:uid="{B70E1727-DD73-43B8-A1D4-9883544D4A3E}">
      <text>
        <r>
          <rPr>
            <b/>
            <sz val="9"/>
            <color indexed="81"/>
            <rFont val="Tahoma"/>
            <family val="2"/>
          </rPr>
          <t>bank transfer 3-July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2" authorId="0" shapeId="0" xr:uid="{81A49F78-0AED-4ADC-A13E-CBE66FB007C1}">
      <text>
        <r>
          <rPr>
            <b/>
            <sz val="9"/>
            <color indexed="81"/>
            <rFont val="Tahoma"/>
            <family val="2"/>
          </rPr>
          <t>bank transfer 3-July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7" authorId="0" shapeId="0" xr:uid="{B180BCCE-04C3-43C5-B27D-39E5A1235D50}">
      <text>
        <r>
          <rPr>
            <b/>
            <sz val="9"/>
            <color indexed="81"/>
            <rFont val="Tahoma"/>
            <family val="2"/>
          </rPr>
          <t>29th May
Bank transfer</t>
        </r>
      </text>
    </comment>
    <comment ref="G162" authorId="0" shapeId="0" xr:uid="{56147BEB-BF0C-405E-A980-251BFDD453A4}">
      <text>
        <r>
          <rPr>
            <b/>
            <sz val="9"/>
            <color indexed="81"/>
            <rFont val="Tahoma"/>
            <family val="2"/>
          </rPr>
          <t>29th May
Bank transfer</t>
        </r>
      </text>
    </comment>
    <comment ref="G172" authorId="0" shapeId="0" xr:uid="{F9175264-0000-43E0-BD38-FC02D6122991}">
      <text>
        <r>
          <rPr>
            <b/>
            <sz val="9"/>
            <color indexed="81"/>
            <rFont val="Tahoma"/>
            <family val="2"/>
          </rPr>
          <t>bank transfer 15th Jun</t>
        </r>
      </text>
    </comment>
  </commentList>
</comments>
</file>

<file path=xl/sharedStrings.xml><?xml version="1.0" encoding="utf-8"?>
<sst xmlns="http://schemas.openxmlformats.org/spreadsheetml/2006/main" count="1363" uniqueCount="232">
  <si>
    <t>NAME</t>
  </si>
  <si>
    <t>RACES</t>
  </si>
  <si>
    <t>Richard Webster</t>
  </si>
  <si>
    <t>Christina Smith</t>
  </si>
  <si>
    <t>Rob Sandles</t>
  </si>
  <si>
    <t>Paul Rees</t>
  </si>
  <si>
    <t>Christine Hurdidge</t>
  </si>
  <si>
    <t>Caroline Sandles</t>
  </si>
  <si>
    <t>Kim Holohan</t>
  </si>
  <si>
    <t>Leighton Jones</t>
  </si>
  <si>
    <t>Dewi West</t>
  </si>
  <si>
    <t>John Holohan</t>
  </si>
  <si>
    <t>Linda Rees</t>
  </si>
  <si>
    <t>Fay Sharpe</t>
  </si>
  <si>
    <t>James Davies</t>
  </si>
  <si>
    <t>Alfryn Easter</t>
  </si>
  <si>
    <t>Julie Davies</t>
  </si>
  <si>
    <t>Richard Donne</t>
  </si>
  <si>
    <t>Lynn Holmes</t>
  </si>
  <si>
    <t>Ian Anderson</t>
  </si>
  <si>
    <t>Team</t>
  </si>
  <si>
    <t>Manager</t>
  </si>
  <si>
    <t>Runners</t>
  </si>
  <si>
    <t>Total</t>
  </si>
  <si>
    <t>Paid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</si>
  <si>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</si>
  <si>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</si>
  <si>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</si>
  <si>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</si>
  <si>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</si>
  <si>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</si>
  <si>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</si>
  <si>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</si>
  <si>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</si>
  <si>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Race 1</t>
  </si>
  <si>
    <t>Lee Morris</t>
  </si>
  <si>
    <t>GP #1</t>
  </si>
  <si>
    <t>GP #3</t>
  </si>
  <si>
    <t>GP #4</t>
  </si>
  <si>
    <t>GP #5</t>
  </si>
  <si>
    <t>GP #6</t>
  </si>
  <si>
    <t>GP #7</t>
  </si>
  <si>
    <t>GP #8</t>
  </si>
  <si>
    <t>GP #9</t>
  </si>
  <si>
    <t>GP #10</t>
  </si>
  <si>
    <t>AGE GRADE Overall Results</t>
  </si>
  <si>
    <t>Vicky Holmes</t>
  </si>
  <si>
    <t>Gareth Morgan</t>
  </si>
  <si>
    <t>No. Teams</t>
  </si>
  <si>
    <t>Linda Owens</t>
  </si>
  <si>
    <t>Ian Bamford</t>
  </si>
  <si>
    <t>Laura Hall</t>
  </si>
  <si>
    <t>Steve McLelland</t>
  </si>
  <si>
    <t>Sharon Trotman</t>
  </si>
  <si>
    <t>Nicola Julian</t>
  </si>
  <si>
    <t>Dean Hardie</t>
  </si>
  <si>
    <t>Alyson Heard</t>
  </si>
  <si>
    <t>Ashley Pascoe</t>
  </si>
  <si>
    <t>Jane Wallace</t>
  </si>
  <si>
    <t>Price Tag</t>
  </si>
  <si>
    <t>Aron Jones</t>
  </si>
  <si>
    <t>Philip Wallace</t>
  </si>
  <si>
    <t>Charlie James</t>
  </si>
  <si>
    <t>Sandra Rees</t>
  </si>
  <si>
    <t>Ross Gribble</t>
  </si>
  <si>
    <t>Mthly winners</t>
  </si>
  <si>
    <t>Wins</t>
  </si>
  <si>
    <t>Overall winners</t>
  </si>
  <si>
    <t>Money Collected</t>
  </si>
  <si>
    <t>To pay out</t>
  </si>
  <si>
    <t>Club Owes Pilot</t>
  </si>
  <si>
    <t>Mark Eakins</t>
  </si>
  <si>
    <t>Louise Eakins</t>
  </si>
  <si>
    <t>Mike Prasad</t>
  </si>
  <si>
    <t>Jo Hughes-Dowdle</t>
  </si>
  <si>
    <t>Alice Sullivan</t>
  </si>
  <si>
    <t>Eiri Evans-Jones</t>
  </si>
  <si>
    <t>David Barham</t>
  </si>
  <si>
    <t>Sarah Barham</t>
  </si>
  <si>
    <t>Meinir Jones</t>
  </si>
  <si>
    <t>Gina Southam</t>
  </si>
  <si>
    <t>Helen Jenkins</t>
  </si>
  <si>
    <t>Viv Kavanagh</t>
  </si>
  <si>
    <t>Ed Davies</t>
  </si>
  <si>
    <t>Chris Simons</t>
  </si>
  <si>
    <t>Julie Archer</t>
  </si>
  <si>
    <t>David Doherty</t>
  </si>
  <si>
    <t>Shereen Lisk</t>
  </si>
  <si>
    <t>Steven Burton</t>
  </si>
  <si>
    <t>Gareth Parry</t>
  </si>
  <si>
    <t>Laura Hughes-Dowdle</t>
  </si>
  <si>
    <t>Saran Lewis</t>
  </si>
  <si>
    <t>Nigel Evans</t>
  </si>
  <si>
    <t>Diane Ridgeway</t>
  </si>
  <si>
    <t>Peter Clement</t>
  </si>
  <si>
    <t>Carl Vonk</t>
  </si>
  <si>
    <t>Louise Steer</t>
  </si>
  <si>
    <t>Karen Dusgate</t>
  </si>
  <si>
    <t>Caroline Morgan</t>
  </si>
  <si>
    <t>Gavin Davies</t>
  </si>
  <si>
    <t>Martin Bennett</t>
  </si>
  <si>
    <t>Keith Johns</t>
  </si>
  <si>
    <t>Katie Williams</t>
  </si>
  <si>
    <t>Nathan Williams</t>
  </si>
  <si>
    <t>Kevin Watson</t>
  </si>
  <si>
    <t>PRIZE</t>
  </si>
  <si>
    <t>Kelly Bamford</t>
  </si>
  <si>
    <t>Joy Williams</t>
  </si>
  <si>
    <t>Adrian Bytheway</t>
  </si>
  <si>
    <t>Michelle Cole</t>
  </si>
  <si>
    <t>Anthony Jones</t>
  </si>
  <si>
    <t>Manisha Rickards</t>
  </si>
  <si>
    <t>Peter Roberts</t>
  </si>
  <si>
    <t>Paula Stockley</t>
  </si>
  <si>
    <t>Dave Williams</t>
  </si>
  <si>
    <t>Steve Lisk</t>
  </si>
  <si>
    <t>Mark Jenkins</t>
  </si>
  <si>
    <t>GP #2</t>
  </si>
  <si>
    <t>Fran Newman</t>
  </si>
  <si>
    <t>Karl Johns</t>
  </si>
  <si>
    <t>Haley Lawton</t>
  </si>
  <si>
    <t>Alex Heron</t>
  </si>
  <si>
    <t>Susan Davies</t>
  </si>
  <si>
    <t>Mark Gosney</t>
  </si>
  <si>
    <t>Alan Pritchard</t>
  </si>
  <si>
    <t>Chris Pridmore</t>
  </si>
  <si>
    <t>Nicola Rowe</t>
  </si>
  <si>
    <t>Arabella Llewelyn</t>
  </si>
  <si>
    <t>Andy Rees</t>
  </si>
  <si>
    <t>Bev Jones</t>
  </si>
  <si>
    <t>Adam Morgan</t>
  </si>
  <si>
    <t>Adrian Novis</t>
  </si>
  <si>
    <t>Becky Nicholas</t>
  </si>
  <si>
    <t>Clare Baxter</t>
  </si>
  <si>
    <t>Victoria Holmes</t>
  </si>
  <si>
    <t>Peter Lloyd</t>
  </si>
  <si>
    <t>Steve Jones</t>
  </si>
  <si>
    <t>Rob Jones</t>
  </si>
  <si>
    <t>Paul Jenkins</t>
  </si>
  <si>
    <t>Lee Edwards</t>
  </si>
  <si>
    <t>Stuart Davies</t>
  </si>
  <si>
    <t>Laura Gilbert</t>
  </si>
  <si>
    <t>Katherine Hooper</t>
  </si>
  <si>
    <t>Linzi Cable</t>
  </si>
  <si>
    <t>James Bennett</t>
  </si>
  <si>
    <t>Stewart Johnson</t>
  </si>
  <si>
    <t>Ian Southam</t>
  </si>
  <si>
    <t>Tim Macdermott</t>
  </si>
  <si>
    <t>Laura Harry</t>
  </si>
  <si>
    <t>Cris Arnold</t>
  </si>
  <si>
    <t>Bob Davies</t>
  </si>
  <si>
    <t>Nathan Flear</t>
  </si>
  <si>
    <t>Rosemarie Jones</t>
  </si>
  <si>
    <t>Simon Jones</t>
  </si>
  <si>
    <t>Terry Jones</t>
  </si>
  <si>
    <t>Dewi</t>
  </si>
  <si>
    <t>Under Pressure</t>
  </si>
  <si>
    <t>One Man and his Girls</t>
  </si>
  <si>
    <t>Charlie's Angels</t>
  </si>
  <si>
    <t>Norfolk &amp; Hope</t>
  </si>
  <si>
    <t>Jo's Runners 1</t>
  </si>
  <si>
    <t>Nic Rowe</t>
  </si>
  <si>
    <t>Wacky Races</t>
  </si>
  <si>
    <t>The Kardashiruns</t>
  </si>
  <si>
    <t>Are We There Yet</t>
  </si>
  <si>
    <t>Position</t>
  </si>
  <si>
    <t>Caroline Jones</t>
  </si>
  <si>
    <t>Karen Cuff</t>
  </si>
  <si>
    <t>Paul Davies</t>
  </si>
  <si>
    <t>Chris Snary</t>
  </si>
  <si>
    <t>Ruth Salmon</t>
  </si>
  <si>
    <t>The Tawe 5</t>
  </si>
  <si>
    <t>27th Sep Llanelli Coastal Path</t>
  </si>
  <si>
    <t xml:space="preserve"> </t>
  </si>
  <si>
    <t>Catrin Griffiths</t>
  </si>
  <si>
    <t>Eurig Morgan</t>
  </si>
  <si>
    <t>Megan Chick</t>
  </si>
  <si>
    <t>Sean Morgans</t>
  </si>
  <si>
    <t>Francis Heron</t>
  </si>
  <si>
    <t>Debra Thomas</t>
  </si>
  <si>
    <t>Christian Fox</t>
  </si>
  <si>
    <t>Wacky Racers</t>
  </si>
  <si>
    <t>Brian Macbride</t>
  </si>
  <si>
    <t>David Craig</t>
  </si>
  <si>
    <t>Deb McCusker</t>
  </si>
  <si>
    <t>Jessica Wesley</t>
  </si>
  <si>
    <t>Michelle Grey</t>
  </si>
  <si>
    <t>William Arnold</t>
  </si>
  <si>
    <t>Born to Run</t>
  </si>
  <si>
    <t>Let it Be</t>
  </si>
  <si>
    <t>Suprise Surprise</t>
  </si>
  <si>
    <t>Do You Come Here Often?</t>
  </si>
  <si>
    <t>The Boys Are Back In Town</t>
  </si>
  <si>
    <t>Mike's Milers</t>
  </si>
  <si>
    <t>Dragon Dashers</t>
  </si>
  <si>
    <t>Midnight Milers</t>
  </si>
  <si>
    <t>Chicken Tikka Mo Farah</t>
  </si>
  <si>
    <t>Jo's High Flyers</t>
  </si>
  <si>
    <t>Jo's Mix n Match</t>
  </si>
  <si>
    <t>Jo's Lucky Runners</t>
  </si>
  <si>
    <t>Let's C How They Go</t>
  </si>
  <si>
    <t>Fay's Gee Gees</t>
  </si>
  <si>
    <t>Becky's Boys</t>
  </si>
  <si>
    <t>Holmes's Harriers</t>
  </si>
  <si>
    <t>4 Ladies &amp; James</t>
  </si>
  <si>
    <t>Meet The Fockers</t>
  </si>
  <si>
    <t>Laura's Leapers</t>
  </si>
  <si>
    <t>Bringing Up the Rear</t>
  </si>
  <si>
    <t>Bridge Breaker Boys</t>
  </si>
  <si>
    <t>Pimp My Stride</t>
  </si>
  <si>
    <t>Cilla's Sprinters</t>
  </si>
  <si>
    <t>Cirque Du Sore Legs</t>
  </si>
  <si>
    <t>Race Ventura</t>
  </si>
  <si>
    <t>3 Men &amp; 2 Ladies</t>
  </si>
  <si>
    <t>Big G's Galactico's</t>
  </si>
  <si>
    <t>Reservoir Jogs</t>
  </si>
  <si>
    <t>Pridmore's Plodders</t>
  </si>
  <si>
    <t>Stephen Jones</t>
  </si>
  <si>
    <t>Sam Grunhut</t>
  </si>
  <si>
    <t>Di's Do'ers</t>
  </si>
  <si>
    <t>Paula's Panthers</t>
  </si>
  <si>
    <t>Barnstoneworth Utd</t>
  </si>
  <si>
    <t>29th May 2024</t>
  </si>
  <si>
    <t>Singleton Pk</t>
  </si>
  <si>
    <t>Emma Fielding</t>
  </si>
  <si>
    <t>Claire Scott</t>
  </si>
  <si>
    <t>Finlay Hopkins</t>
  </si>
  <si>
    <t>Linzi Courtney</t>
  </si>
  <si>
    <t>Hans Thompson</t>
  </si>
  <si>
    <t>Parc Le Breos - 26th June 2024</t>
  </si>
  <si>
    <t>Beaufort Rd, Morriston 31st July</t>
  </si>
  <si>
    <t>Beach Run - Swansea Bay  28th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</si>
</sst>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11"/>
      <color indexed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indexed="64"/>
      </top>
      <bottom/>
      <diagonal/>
    </border>
    <border>
      <left style="thick">
        <color theme="1"/>
      </left>
      <right style="thin">
        <color indexed="64"/>
      </right>
      <top/>
      <bottom/>
      <diagonal/>
    </border>
    <border>
      <left style="thick">
        <color theme="1"/>
      </left>
      <right style="thin">
        <color indexed="64"/>
      </right>
      <top/>
      <bottom style="thick">
        <color indexed="64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theme="1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1"/>
      </right>
      <top style="thick">
        <color indexed="64"/>
      </top>
      <bottom/>
      <diagonal/>
    </border>
    <border>
      <left style="thin">
        <color indexed="64"/>
      </left>
      <right style="thick">
        <color theme="1"/>
      </right>
      <top/>
      <bottom/>
      <diagonal/>
    </border>
    <border>
      <left style="thin">
        <color indexed="64"/>
      </left>
      <right style="thick">
        <color theme="1"/>
      </right>
      <top/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34" applyNumberFormat="0" applyAlignment="0" applyProtection="0"/>
    <xf numFmtId="0" fontId="14" fillId="28" borderId="35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36" applyNumberFormat="0" applyFill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34" applyNumberFormat="0" applyAlignment="0" applyProtection="0"/>
    <xf numFmtId="0" fontId="21" fillId="0" borderId="39" applyNumberFormat="0" applyFill="0" applyAlignment="0" applyProtection="0"/>
    <xf numFmtId="0" fontId="10" fillId="0" borderId="0"/>
    <xf numFmtId="0" fontId="22" fillId="27" borderId="41" applyNumberFormat="0" applyAlignment="0" applyProtection="0"/>
    <xf numFmtId="0" fontId="23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10" fillId="0" borderId="0"/>
    <xf numFmtId="0" fontId="5" fillId="0" borderId="0"/>
    <xf numFmtId="0" fontId="29" fillId="0" borderId="0" applyNumberFormat="0" applyFill="0" applyBorder="0" applyAlignment="0" applyProtection="0"/>
    <xf numFmtId="0" fontId="30" fillId="31" borderId="0" applyNumberFormat="0" applyBorder="0" applyAlignment="0" applyProtection="0"/>
    <xf numFmtId="0" fontId="10" fillId="32" borderId="40" applyNumberFormat="0" applyFont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4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6" fontId="0" fillId="0" borderId="0" xfId="0" applyNumberFormat="1"/>
    <xf numFmtId="6" fontId="3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6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5" xfId="0" quotePrefix="1" applyFont="1" applyBorder="1" applyAlignment="1">
      <alignment horizontal="left" vertical="center" wrapText="1"/>
    </xf>
    <xf numFmtId="6" fontId="5" fillId="0" borderId="6" xfId="0" applyNumberFormat="1" applyFont="1" applyBorder="1" applyAlignment="1">
      <alignment horizontal="center"/>
    </xf>
    <xf numFmtId="0" fontId="5" fillId="0" borderId="0" xfId="0" applyFont="1"/>
    <xf numFmtId="6" fontId="5" fillId="0" borderId="0" xfId="0" applyNumberFormat="1" applyFont="1" applyAlignment="1">
      <alignment horizontal="center"/>
    </xf>
    <xf numFmtId="0" fontId="8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165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6" fontId="5" fillId="0" borderId="16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164" fontId="26" fillId="0" borderId="18" xfId="0" applyNumberFormat="1" applyFont="1" applyBorder="1" applyAlignment="1">
      <alignment horizontal="center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8" fillId="0" borderId="5" xfId="0" applyFont="1" applyBorder="1"/>
    <xf numFmtId="164" fontId="25" fillId="0" borderId="5" xfId="0" applyNumberFormat="1" applyFont="1" applyBorder="1"/>
    <xf numFmtId="0" fontId="25" fillId="0" borderId="23" xfId="0" applyFont="1" applyBorder="1"/>
    <xf numFmtId="0" fontId="25" fillId="0" borderId="22" xfId="0" applyFont="1" applyBorder="1"/>
    <xf numFmtId="0" fontId="25" fillId="0" borderId="44" xfId="0" applyFont="1" applyBorder="1"/>
    <xf numFmtId="0" fontId="25" fillId="0" borderId="0" xfId="0" applyFont="1"/>
    <xf numFmtId="0" fontId="25" fillId="0" borderId="25" xfId="0" applyFont="1" applyBorder="1"/>
    <xf numFmtId="0" fontId="25" fillId="0" borderId="24" xfId="0" applyFont="1" applyBorder="1"/>
    <xf numFmtId="0" fontId="25" fillId="0" borderId="45" xfId="0" applyFont="1" applyBorder="1"/>
    <xf numFmtId="0" fontId="28" fillId="0" borderId="6" xfId="0" applyFont="1" applyBorder="1"/>
    <xf numFmtId="0" fontId="25" fillId="0" borderId="27" xfId="0" applyFont="1" applyBorder="1"/>
    <xf numFmtId="0" fontId="25" fillId="0" borderId="26" xfId="0" applyFont="1" applyBorder="1"/>
    <xf numFmtId="0" fontId="25" fillId="0" borderId="46" xfId="0" applyFont="1" applyBorder="1"/>
    <xf numFmtId="0" fontId="28" fillId="0" borderId="7" xfId="0" applyFont="1" applyBorder="1"/>
    <xf numFmtId="164" fontId="25" fillId="0" borderId="7" xfId="0" applyNumberFormat="1" applyFont="1" applyBorder="1"/>
    <xf numFmtId="0" fontId="25" fillId="0" borderId="47" xfId="0" applyFont="1" applyBorder="1"/>
    <xf numFmtId="164" fontId="25" fillId="0" borderId="6" xfId="0" applyNumberFormat="1" applyFont="1" applyBorder="1"/>
    <xf numFmtId="0" fontId="28" fillId="0" borderId="0" xfId="0" applyFont="1"/>
    <xf numFmtId="0" fontId="9" fillId="0" borderId="0" xfId="0" applyFont="1"/>
    <xf numFmtId="164" fontId="28" fillId="0" borderId="7" xfId="0" applyNumberFormat="1" applyFont="1" applyBorder="1"/>
    <xf numFmtId="164" fontId="28" fillId="0" borderId="5" xfId="0" applyNumberFormat="1" applyFont="1" applyBorder="1"/>
    <xf numFmtId="164" fontId="28" fillId="0" borderId="6" xfId="0" applyNumberFormat="1" applyFont="1" applyBorder="1"/>
    <xf numFmtId="164" fontId="25" fillId="0" borderId="0" xfId="0" applyNumberFormat="1" applyFont="1"/>
    <xf numFmtId="164" fontId="25" fillId="0" borderId="0" xfId="0" applyNumberFormat="1" applyFont="1" applyAlignment="1">
      <alignment horizontal="center"/>
    </xf>
    <xf numFmtId="0" fontId="25" fillId="34" borderId="7" xfId="0" applyFont="1" applyFill="1" applyBorder="1"/>
    <xf numFmtId="0" fontId="25" fillId="34" borderId="5" xfId="0" applyFont="1" applyFill="1" applyBorder="1"/>
    <xf numFmtId="0" fontId="25" fillId="34" borderId="6" xfId="0" applyFont="1" applyFill="1" applyBorder="1"/>
    <xf numFmtId="0" fontId="25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54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5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25" fillId="0" borderId="12" xfId="0" applyFont="1" applyBorder="1" applyAlignment="1">
      <alignment horizontal="center"/>
    </xf>
    <xf numFmtId="0" fontId="25" fillId="0" borderId="55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5" fillId="33" borderId="7" xfId="0" applyFont="1" applyFill="1" applyBorder="1" applyAlignment="1">
      <alignment horizontal="center" vertical="center"/>
    </xf>
    <xf numFmtId="0" fontId="25" fillId="34" borderId="7" xfId="0" applyFont="1" applyFill="1" applyBorder="1" applyAlignment="1">
      <alignment horizontal="center" vertical="center"/>
    </xf>
    <xf numFmtId="0" fontId="25" fillId="33" borderId="5" xfId="0" applyFont="1" applyFill="1" applyBorder="1" applyAlignment="1">
      <alignment horizontal="center" vertical="center"/>
    </xf>
    <xf numFmtId="0" fontId="25" fillId="34" borderId="5" xfId="0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center"/>
    </xf>
    <xf numFmtId="0" fontId="25" fillId="34" borderId="5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6" fontId="25" fillId="0" borderId="0" xfId="0" applyNumberFormat="1" applyFont="1"/>
    <xf numFmtId="0" fontId="6" fillId="0" borderId="0" xfId="0" applyFont="1" applyAlignment="1">
      <alignment vertical="center"/>
    </xf>
    <xf numFmtId="0" fontId="25" fillId="0" borderId="5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6" fillId="0" borderId="0" xfId="0" applyFont="1" applyAlignment="1">
      <alignment horizontal="right"/>
    </xf>
    <xf numFmtId="0" fontId="25" fillId="34" borderId="56" xfId="0" applyFont="1" applyFill="1" applyBorder="1" applyAlignment="1">
      <alignment horizontal="center" vertical="center"/>
    </xf>
    <xf numFmtId="0" fontId="25" fillId="34" borderId="6" xfId="0" applyFont="1" applyFill="1" applyBorder="1" applyAlignment="1">
      <alignment horizontal="center" vertical="center"/>
    </xf>
    <xf numFmtId="6" fontId="25" fillId="0" borderId="0" xfId="0" applyNumberFormat="1" applyFont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6" fillId="0" borderId="58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5" fillId="0" borderId="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25" fillId="33" borderId="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2" fillId="0" borderId="2" xfId="0" applyFont="1" applyBorder="1"/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10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7" xfId="0" applyFont="1" applyBorder="1"/>
    <xf numFmtId="0" fontId="32" fillId="0" borderId="3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3" fillId="0" borderId="51" xfId="0" applyFont="1" applyBorder="1"/>
    <xf numFmtId="0" fontId="33" fillId="0" borderId="5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 wrapText="1"/>
    </xf>
    <xf numFmtId="0" fontId="33" fillId="34" borderId="52" xfId="0" applyFont="1" applyFill="1" applyBorder="1"/>
    <xf numFmtId="0" fontId="33" fillId="0" borderId="52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52" xfId="0" applyFont="1" applyBorder="1"/>
    <xf numFmtId="0" fontId="33" fillId="34" borderId="52" xfId="0" applyFont="1" applyFill="1" applyBorder="1" applyAlignment="1">
      <alignment horizontal="center" vertical="center"/>
    </xf>
    <xf numFmtId="0" fontId="33" fillId="34" borderId="56" xfId="0" applyFont="1" applyFill="1" applyBorder="1"/>
    <xf numFmtId="0" fontId="33" fillId="0" borderId="56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33" fillId="0" borderId="56" xfId="0" applyFont="1" applyBorder="1"/>
    <xf numFmtId="164" fontId="33" fillId="0" borderId="56" xfId="0" applyNumberFormat="1" applyFont="1" applyBorder="1"/>
    <xf numFmtId="0" fontId="33" fillId="0" borderId="56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25" fillId="0" borderId="12" xfId="0" applyFont="1" applyBorder="1" applyAlignment="1">
      <alignment horizontal="center" wrapText="1"/>
    </xf>
    <xf numFmtId="0" fontId="0" fillId="0" borderId="12" xfId="0" applyBorder="1" applyAlignment="1">
      <alignment vertical="center"/>
    </xf>
    <xf numFmtId="0" fontId="0" fillId="0" borderId="63" xfId="0" applyBorder="1" applyAlignment="1">
      <alignment vertical="center"/>
    </xf>
    <xf numFmtId="164" fontId="28" fillId="0" borderId="56" xfId="0" applyNumberFormat="1" applyFont="1" applyBorder="1"/>
    <xf numFmtId="0" fontId="32" fillId="0" borderId="56" xfId="0" applyFont="1" applyBorder="1"/>
    <xf numFmtId="0" fontId="3" fillId="0" borderId="0" xfId="0" applyFont="1" applyAlignment="1">
      <alignment horizontal="center" vertical="center"/>
    </xf>
    <xf numFmtId="0" fontId="28" fillId="34" borderId="0" xfId="0" applyFont="1" applyFill="1"/>
    <xf numFmtId="0" fontId="28" fillId="0" borderId="0" xfId="0" applyFont="1" applyAlignment="1">
      <alignment horizontal="left" vertical="center" wrapText="1"/>
    </xf>
    <xf numFmtId="0" fontId="28" fillId="0" borderId="0" xfId="34" applyFont="1" applyAlignment="1">
      <alignment horizontal="left"/>
    </xf>
    <xf numFmtId="0" fontId="28" fillId="0" borderId="5" xfId="0" applyFont="1" applyBorder="1" applyAlignment="1">
      <alignment wrapText="1"/>
    </xf>
    <xf numFmtId="6" fontId="33" fillId="0" borderId="5" xfId="0" applyNumberFormat="1" applyFont="1" applyBorder="1" applyAlignment="1">
      <alignment horizontal="center"/>
    </xf>
    <xf numFmtId="0" fontId="35" fillId="0" borderId="0" xfId="0" applyFont="1" applyAlignment="1">
      <alignment vertical="center"/>
    </xf>
    <xf numFmtId="0" fontId="25" fillId="0" borderId="1" xfId="0" applyFont="1" applyBorder="1" applyAlignment="1">
      <alignment horizontal="center"/>
    </xf>
    <xf numFmtId="6" fontId="25" fillId="34" borderId="7" xfId="0" applyNumberFormat="1" applyFont="1" applyFill="1" applyBorder="1" applyAlignment="1">
      <alignment horizontal="center"/>
    </xf>
    <xf numFmtId="6" fontId="25" fillId="34" borderId="5" xfId="0" applyNumberFormat="1" applyFont="1" applyFill="1" applyBorder="1" applyAlignment="1">
      <alignment horizontal="center"/>
    </xf>
    <xf numFmtId="6" fontId="25" fillId="34" borderId="6" xfId="0" applyNumberFormat="1" applyFont="1" applyFill="1" applyBorder="1" applyAlignment="1">
      <alignment horizontal="center"/>
    </xf>
    <xf numFmtId="0" fontId="25" fillId="34" borderId="0" xfId="0" applyFont="1" applyFill="1" applyAlignment="1">
      <alignment horizontal="center"/>
    </xf>
    <xf numFmtId="0" fontId="25" fillId="34" borderId="0" xfId="0" applyFont="1" applyFill="1"/>
    <xf numFmtId="0" fontId="25" fillId="35" borderId="7" xfId="0" applyFont="1" applyFill="1" applyBorder="1" applyAlignment="1">
      <alignment horizontal="center" vertical="center"/>
    </xf>
    <xf numFmtId="0" fontId="25" fillId="0" borderId="53" xfId="0" applyFont="1" applyBorder="1" applyAlignment="1">
      <alignment horizontal="center" wrapText="1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vertical="center"/>
    </xf>
    <xf numFmtId="164" fontId="25" fillId="0" borderId="5" xfId="0" applyNumberFormat="1" applyFont="1" applyBorder="1" applyAlignment="1">
      <alignment vertical="center"/>
    </xf>
    <xf numFmtId="164" fontId="25" fillId="0" borderId="6" xfId="0" applyNumberFormat="1" applyFont="1" applyBorder="1" applyAlignment="1">
      <alignment vertical="center"/>
    </xf>
    <xf numFmtId="164" fontId="25" fillId="0" borderId="32" xfId="0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64" fontId="25" fillId="36" borderId="32" xfId="0" applyNumberFormat="1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center" vertical="center"/>
    </xf>
    <xf numFmtId="0" fontId="25" fillId="36" borderId="33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5" fillId="0" borderId="64" xfId="0" applyFont="1" applyBorder="1" applyAlignment="1">
      <alignment horizontal="center" wrapText="1"/>
    </xf>
    <xf numFmtId="0" fontId="25" fillId="0" borderId="65" xfId="0" applyFont="1" applyBorder="1" applyAlignment="1">
      <alignment horizontal="center" wrapText="1"/>
    </xf>
    <xf numFmtId="0" fontId="25" fillId="35" borderId="6" xfId="0" applyFont="1" applyFill="1" applyBorder="1" applyAlignment="1">
      <alignment horizontal="center" vertical="center"/>
    </xf>
  </cellXfs>
  <cellStyles count="66">
    <cellStyle name="20% - Accent1" xfId="1" builtinId="30" customBuiltin="1"/>
    <cellStyle name="20% - Accent1 2" xfId="45" xr:uid="{4BB427F4-E4C3-4CC2-A65E-BFF9F80502DF}"/>
    <cellStyle name="20% - Accent2" xfId="2" builtinId="34" customBuiltin="1"/>
    <cellStyle name="20% - Accent2 2" xfId="46" xr:uid="{B4E614FD-C297-4355-BD32-A06866594E45}"/>
    <cellStyle name="20% - Accent3" xfId="3" builtinId="38" customBuiltin="1"/>
    <cellStyle name="20% - Accent3 2" xfId="47" xr:uid="{C3615F04-8835-437D-94BC-855B442C4A7B}"/>
    <cellStyle name="20% - Accent4" xfId="4" builtinId="42" customBuiltin="1"/>
    <cellStyle name="20% - Accent4 2" xfId="48" xr:uid="{5B5B5C1C-44E2-4B46-9D26-8DED6DBC04BA}"/>
    <cellStyle name="20% - Accent5" xfId="5" builtinId="46" customBuiltin="1"/>
    <cellStyle name="20% - Accent5 2" xfId="49" xr:uid="{C4D4976B-9855-4E91-9C5A-6687E0884CCA}"/>
    <cellStyle name="20% - Accent6" xfId="6" builtinId="50" customBuiltin="1"/>
    <cellStyle name="20% - Accent6 2" xfId="50" xr:uid="{D8E8388E-65CC-40AD-AE2C-A0F0426D4FA1}"/>
    <cellStyle name="40% - Accent1" xfId="7" builtinId="31" customBuiltin="1"/>
    <cellStyle name="40% - Accent1 2" xfId="51" xr:uid="{312806FB-5690-47E6-A472-83829239DE96}"/>
    <cellStyle name="40% - Accent2" xfId="8" builtinId="35" customBuiltin="1"/>
    <cellStyle name="40% - Accent2 2" xfId="52" xr:uid="{39E0F9AB-5616-4429-B239-F67C2600351F}"/>
    <cellStyle name="40% - Accent3" xfId="9" builtinId="39" customBuiltin="1"/>
    <cellStyle name="40% - Accent3 2" xfId="53" xr:uid="{49A8287F-CD81-49FB-BF84-94BA01945FB4}"/>
    <cellStyle name="40% - Accent4" xfId="10" builtinId="43" customBuiltin="1"/>
    <cellStyle name="40% - Accent4 2" xfId="54" xr:uid="{CD88C3BC-3D29-418E-9825-BA9BE1983DB4}"/>
    <cellStyle name="40% - Accent5" xfId="11" builtinId="47" customBuiltin="1"/>
    <cellStyle name="40% - Accent5 2" xfId="55" xr:uid="{BA6251F2-5249-435A-82F1-5B477EB718AD}"/>
    <cellStyle name="40% - Accent6" xfId="12" builtinId="51" customBuiltin="1"/>
    <cellStyle name="40% - Accent6 2" xfId="56" xr:uid="{890E9CB8-C908-4289-930E-A1584ADA141C}"/>
    <cellStyle name="60% - Accent1 2" xfId="39" xr:uid="{00000000-0005-0000-0000-00000C000000}"/>
    <cellStyle name="60% - Accent1 2 2" xfId="59" xr:uid="{A4E2A439-C171-4CA5-B2ED-044D31680C00}"/>
    <cellStyle name="60% - Accent2 2" xfId="40" xr:uid="{00000000-0005-0000-0000-00000D000000}"/>
    <cellStyle name="60% - Accent2 2 2" xfId="60" xr:uid="{744C4687-1E03-42FF-BCC4-37922874680C}"/>
    <cellStyle name="60% - Accent3 2" xfId="41" xr:uid="{00000000-0005-0000-0000-00000E000000}"/>
    <cellStyle name="60% - Accent3 2 2" xfId="61" xr:uid="{D86CE629-2A5D-445E-8F0D-FBAAAA4711B2}"/>
    <cellStyle name="60% - Accent4 2" xfId="42" xr:uid="{00000000-0005-0000-0000-00000F000000}"/>
    <cellStyle name="60% - Accent4 2 2" xfId="62" xr:uid="{4DC4948C-8B6C-43CE-91A4-1C7E306094F1}"/>
    <cellStyle name="60% - Accent5 2" xfId="43" xr:uid="{00000000-0005-0000-0000-000010000000}"/>
    <cellStyle name="60% - Accent5 2 2" xfId="63" xr:uid="{C822CA29-442B-43DC-AA71-9406A6D04EB8}"/>
    <cellStyle name="60% - Accent6 2" xfId="44" xr:uid="{00000000-0005-0000-0000-000011000000}"/>
    <cellStyle name="60% - Accent6 2 2" xfId="64" xr:uid="{885B4BA6-50A4-4C2A-9462-7D74A2C95A81}"/>
    <cellStyle name="Accent1" xfId="13" builtinId="29" customBuiltin="1"/>
    <cellStyle name="Accent2" xfId="14" builtinId="33" customBuiltin="1"/>
    <cellStyle name="Accent3" xfId="15" builtinId="37" customBuiltin="1"/>
    <cellStyle name="Accent4" xfId="16" builtinId="41" customBuiltin="1"/>
    <cellStyle name="Accent5" xfId="17" builtinId="45" customBuiltin="1"/>
    <cellStyle name="Accent6" xfId="18" builtinId="49" customBuiltin="1"/>
    <cellStyle name="Bad" xfId="19" builtinId="27" customBuiltin="1"/>
    <cellStyle name="Calculation" xfId="20" builtinId="22" customBuiltin="1"/>
    <cellStyle name="Check Cell" xfId="21" builtinId="23" customBuiltin="1"/>
    <cellStyle name="Explanatory Text" xfId="22" builtinId="53" customBuiltin="1"/>
    <cellStyle name="Good" xfId="23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28" builtinId="20" customBuiltin="1"/>
    <cellStyle name="Linked Cell" xfId="29" builtinId="24" customBuiltin="1"/>
    <cellStyle name="Neutral 2" xfId="37" xr:uid="{00000000-0005-0000-0000-000023000000}"/>
    <cellStyle name="Normal" xfId="0" builtinId="0"/>
    <cellStyle name="Normal 2" xfId="30" xr:uid="{00000000-0005-0000-0000-000025000000}"/>
    <cellStyle name="Normal 2 2" xfId="65" xr:uid="{42124121-D248-403D-BAA8-90773EA1C773}"/>
    <cellStyle name="Normal 3" xfId="35" xr:uid="{00000000-0005-0000-0000-000026000000}"/>
    <cellStyle name="Normal 8" xfId="34" xr:uid="{00000000-0005-0000-0000-000027000000}"/>
    <cellStyle name="Normal 8 2" xfId="57" xr:uid="{594DB906-434B-4176-BA89-AF3EB45C39DE}"/>
    <cellStyle name="Note 2" xfId="38" xr:uid="{00000000-0005-0000-0000-000028000000}"/>
    <cellStyle name="Note 2 2" xfId="58" xr:uid="{4F7B4A7E-424B-421A-96BE-64D5CDFB184C}"/>
    <cellStyle name="Output" xfId="31" builtinId="21" customBuiltin="1"/>
    <cellStyle name="Title 2" xfId="36" xr:uid="{00000000-0005-0000-0000-00002A000000}"/>
    <cellStyle name="Total" xfId="32" builtinId="25" customBuiltin="1"/>
    <cellStyle name="Warning Text" xfId="33" builtinId="11" customBuiltin="1"/>
  </cellStyles>
  <dxfs count="1">
    <dxf>
      <font>
        <condense val="0"/>
        <extend val="0"/>
        <color auto="1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9"/>
  <sheetViews>
    <sheetView showGridLines="0" workbookViewId="0">
      <pane ySplit="1" topLeftCell="A161" activePane="bottomLeft" state="frozen"/>
      <selection activeCell="B1" sqref="B1"/>
      <selection pane="bottomLeft" activeCell="E172" sqref="E172"/>
    </sheetView>
  </sheetViews>
  <sheetFormatPr defaultColWidth="9.17578125" defaultRowHeight="14.35" x14ac:dyDescent="0.5"/>
  <cols>
    <col min="1" max="1" width="5.87890625" style="65" bestFit="1" customWidth="1"/>
    <col min="2" max="2" width="20.234375" style="65" bestFit="1" customWidth="1"/>
    <col min="3" max="3" width="12.703125" style="65" customWidth="1"/>
    <col min="4" max="4" width="18.17578125" style="77" bestFit="1" customWidth="1"/>
    <col min="5" max="5" width="8.234375" style="82" bestFit="1" customWidth="1"/>
    <col min="6" max="6" width="9.703125" style="82" bestFit="1" customWidth="1"/>
    <col min="7" max="7" width="4.76171875" style="83" bestFit="1" customWidth="1"/>
    <col min="8" max="8" width="3.76171875" style="65" bestFit="1" customWidth="1"/>
    <col min="9" max="9" width="4.8203125" style="59" customWidth="1"/>
    <col min="10" max="10" width="4" style="65" customWidth="1"/>
    <col min="11" max="11" width="4.76171875" style="59" customWidth="1"/>
    <col min="12" max="12" width="3.76171875" style="65" bestFit="1" customWidth="1"/>
    <col min="13" max="13" width="4.87890625" style="59" customWidth="1"/>
    <col min="14" max="14" width="3.76171875" style="83" bestFit="1" customWidth="1"/>
    <col min="15" max="15" width="4.703125" style="83" customWidth="1"/>
    <col min="16" max="16" width="3.703125" style="59" customWidth="1"/>
    <col min="17" max="17" width="4.76171875" style="59" customWidth="1"/>
    <col min="18" max="18" width="3.8203125" style="59" customWidth="1"/>
    <col min="19" max="19" width="4.87890625" style="59" customWidth="1"/>
    <col min="20" max="20" width="3.64453125" style="59" customWidth="1"/>
    <col min="21" max="21" width="5" style="59" customWidth="1"/>
    <col min="22" max="22" width="3.64453125" style="59" customWidth="1"/>
    <col min="23" max="23" width="4.87890625" style="59" customWidth="1"/>
    <col min="24" max="24" width="3.8203125" style="59" customWidth="1"/>
    <col min="25" max="25" width="4.9375" style="59" customWidth="1"/>
    <col min="26" max="26" width="3.703125" style="59" bestFit="1" customWidth="1"/>
    <col min="27" max="27" width="4.8203125" style="59" customWidth="1"/>
    <col min="28" max="28" width="9.17578125" style="65"/>
    <col min="29" max="29" width="12.52734375" style="65" customWidth="1"/>
    <col min="30" max="16384" width="9.17578125" style="65"/>
  </cols>
  <sheetData>
    <row r="1" spans="1:27" s="59" customFormat="1" ht="36" customHeight="1" thickTop="1" thickBot="1" x14ac:dyDescent="0.55000000000000004">
      <c r="A1" s="88" t="s">
        <v>48</v>
      </c>
      <c r="B1" s="51" t="s">
        <v>20</v>
      </c>
      <c r="C1" s="51" t="s">
        <v>21</v>
      </c>
      <c r="D1" s="52" t="s">
        <v>22</v>
      </c>
      <c r="E1" s="53" t="s">
        <v>59</v>
      </c>
      <c r="F1" s="53" t="s">
        <v>23</v>
      </c>
      <c r="G1" s="54" t="s">
        <v>24</v>
      </c>
      <c r="H1" s="55" t="s">
        <v>36</v>
      </c>
      <c r="I1" s="56" t="s">
        <v>23</v>
      </c>
      <c r="J1" s="55" t="s">
        <v>117</v>
      </c>
      <c r="K1" s="56" t="s">
        <v>23</v>
      </c>
      <c r="L1" s="55" t="s">
        <v>37</v>
      </c>
      <c r="M1" s="57" t="s">
        <v>23</v>
      </c>
      <c r="N1" s="55" t="s">
        <v>38</v>
      </c>
      <c r="O1" s="130" t="s">
        <v>23</v>
      </c>
      <c r="P1" s="129" t="s">
        <v>39</v>
      </c>
      <c r="Q1" s="131" t="s">
        <v>23</v>
      </c>
      <c r="R1" s="129" t="s">
        <v>40</v>
      </c>
      <c r="S1" s="57" t="s">
        <v>23</v>
      </c>
      <c r="T1" s="58" t="s">
        <v>41</v>
      </c>
      <c r="U1" s="56" t="s">
        <v>23</v>
      </c>
      <c r="V1" s="55" t="s">
        <v>42</v>
      </c>
      <c r="W1" s="56" t="s">
        <v>23</v>
      </c>
      <c r="X1" s="55" t="s">
        <v>43</v>
      </c>
      <c r="Y1" s="56" t="s">
        <v>23</v>
      </c>
      <c r="Z1" s="55" t="s">
        <v>44</v>
      </c>
      <c r="AA1" s="56" t="s">
        <v>23</v>
      </c>
    </row>
    <row r="2" spans="1:27" ht="12.75" customHeight="1" thickTop="1" x14ac:dyDescent="0.5">
      <c r="A2" s="190">
        <v>1</v>
      </c>
      <c r="B2" s="191" t="s">
        <v>188</v>
      </c>
      <c r="C2" s="191" t="s">
        <v>111</v>
      </c>
      <c r="D2" s="87" t="s">
        <v>102</v>
      </c>
      <c r="E2" s="61">
        <f>VLOOKUP(D2,Runners!A$2:B$136,2,FALSE)</f>
        <v>250000</v>
      </c>
      <c r="F2" s="192">
        <f>SUM(E2:E6)</f>
        <v>995000</v>
      </c>
      <c r="G2" s="195">
        <v>3</v>
      </c>
      <c r="H2" s="62">
        <f>IF(ISNA(VLOOKUP($D2,'Overall Individual'!$B$2:$N$103,3,FALSE)),0,VLOOKUP($D2,'Overall Individual'!$B$2:$N$103,3,FALSE))</f>
        <v>98</v>
      </c>
      <c r="I2" s="184">
        <f>SUM(H2:H6)</f>
        <v>321</v>
      </c>
      <c r="J2" s="62">
        <f>IF(ISNA(VLOOKUP($D2,'Overall Individual'!$B$2:$N$103,4,FALSE)),0,VLOOKUP($D2,'Overall Individual'!$B$2:$N$103,4,FALSE))</f>
        <v>99</v>
      </c>
      <c r="K2" s="184">
        <f t="shared" ref="K2" si="0">SUM(J2:J6)</f>
        <v>258</v>
      </c>
      <c r="L2" s="63">
        <f>IF(ISNA(VLOOKUP($D2,'Overall Individual'!$B$2:$N$103,5,FALSE)),0,VLOOKUP($D2,'Overall Individual'!$B$2:$N$103,5,FALSE))</f>
        <v>96</v>
      </c>
      <c r="M2" s="184">
        <f t="shared" ref="M2" si="1">SUM(L2:L6)</f>
        <v>166</v>
      </c>
      <c r="N2" s="63">
        <f>IF(ISNA(VLOOKUP($D2,'Overall Individual'!$B$2:$N$103,6,FALSE)),0,VLOOKUP($D2,'Overall Individual'!$B$2:$N$103,6,FALSE))</f>
        <v>96</v>
      </c>
      <c r="O2" s="197">
        <f t="shared" ref="O2" si="2">SUM(N2:N6)</f>
        <v>169</v>
      </c>
      <c r="P2" s="124">
        <f>IF(ISNA(VLOOKUP($D2,'Overall Individual'!$B$2:$N$103,7,FALSE)),0,VLOOKUP($D2,'Overall Individual'!$B$2:$N$103,7,FALSE))</f>
        <v>0</v>
      </c>
      <c r="Q2" s="187">
        <f>SUM(P2:P6)</f>
        <v>0</v>
      </c>
      <c r="R2" s="124">
        <f>IF(ISNA(VLOOKUP($D2,'Overall Individual'!$B$2:$N$103,8,FALSE)),0,VLOOKUP($D2,'Overall Individual'!$B$2:$N$103,8,FALSE))</f>
        <v>0</v>
      </c>
      <c r="S2" s="184">
        <f>SUM(R2:R6)</f>
        <v>0</v>
      </c>
      <c r="T2" s="124">
        <f>IF(ISNA(VLOOKUP($D2,'Overall Individual'!$B$2:$N$103,9,FALSE)),0,VLOOKUP($D2,'Overall Individual'!$B$2:$N$103,9,FALSE))</f>
        <v>0</v>
      </c>
      <c r="U2" s="184">
        <f>SUM(T2:T6)</f>
        <v>0</v>
      </c>
      <c r="V2" s="125">
        <f>IF(ISNA(VLOOKUP($D2,'Overall Individual'!$B$2:$N$103,10,FALSE)),0,VLOOKUP($D2,'Overall Individual'!$B$2:$N$103,10,FALSE))</f>
        <v>0</v>
      </c>
      <c r="W2" s="184">
        <f>SUM(V2:V6)</f>
        <v>0</v>
      </c>
      <c r="X2" s="125">
        <f>IF(ISNA(VLOOKUP($D2,'Overall Individual'!$B$2:$N$103,11,FALSE)),0,VLOOKUP($D2,'Overall Individual'!$B$2:$N$103,11,FALSE))</f>
        <v>0</v>
      </c>
      <c r="Y2" s="184">
        <f>SUM(X2:X6)</f>
        <v>0</v>
      </c>
      <c r="Z2" s="125">
        <f>IF(ISNA(VLOOKUP($D2,'Overall Individual'!$B$2:$N$103,12,FALSE)),0,VLOOKUP($D2,'Overall Individual'!$B$2:$N$103,12,FALSE))</f>
        <v>0</v>
      </c>
      <c r="AA2" s="184">
        <f>SUM(Z2:Z6)</f>
        <v>0</v>
      </c>
    </row>
    <row r="3" spans="1:27" ht="12.75" customHeight="1" x14ac:dyDescent="0.5">
      <c r="A3" s="190"/>
      <c r="B3" s="191"/>
      <c r="C3" s="191"/>
      <c r="D3" s="87" t="s">
        <v>116</v>
      </c>
      <c r="E3" s="61">
        <f>VLOOKUP(D3,Runners!A$2:B$136,2,FALSE)</f>
        <v>125000</v>
      </c>
      <c r="F3" s="193"/>
      <c r="G3" s="185"/>
      <c r="H3" s="66">
        <f>IF(ISNA(VLOOKUP($D3,'Overall Individual'!$B$2:$N$103,3,FALSE)),0,VLOOKUP($D3,'Overall Individual'!$B$2:$N$103,3,FALSE))</f>
        <v>65</v>
      </c>
      <c r="I3" s="185"/>
      <c r="J3" s="67">
        <f>IF(ISNA(VLOOKUP($D3,'Overall Individual'!$B$2:$N$103,4,FALSE)),0,VLOOKUP($D3,'Overall Individual'!$B$2:$N$103,4,FALSE))</f>
        <v>0</v>
      </c>
      <c r="K3" s="185"/>
      <c r="L3" s="67">
        <f>IF(ISNA(VLOOKUP($D3,'Overall Individual'!$B$2:$N$103,5,FALSE)),0,VLOOKUP($D3,'Overall Individual'!$B$2:$N$103,5,FALSE))</f>
        <v>0</v>
      </c>
      <c r="M3" s="185"/>
      <c r="N3" s="68">
        <f>IF(ISNA(VLOOKUP($D3,'Overall Individual'!$B$2:$N$103,6,FALSE)),0,VLOOKUP($D3,'Overall Individual'!$B$2:$N$103,6,FALSE))</f>
        <v>0</v>
      </c>
      <c r="O3" s="198"/>
      <c r="P3" s="100">
        <f>IF(ISNA(VLOOKUP($D3,'Overall Individual'!$B$2:$N$103,7,FALSE)),0,VLOOKUP($D3,'Overall Individual'!$B$2:$N$103,7,FALSE))</f>
        <v>0</v>
      </c>
      <c r="Q3" s="188"/>
      <c r="R3" s="100">
        <f>IF(ISNA(VLOOKUP($D3,'Overall Individual'!$B$2:$N$103,8,FALSE)),0,VLOOKUP($D3,'Overall Individual'!$B$2:$N$103,8,FALSE))</f>
        <v>0</v>
      </c>
      <c r="S3" s="185"/>
      <c r="T3" s="100">
        <f>IF(ISNA(VLOOKUP($D3,'Overall Individual'!$B$2:$N$103,9,FALSE)),0,VLOOKUP($D3,'Overall Individual'!$B$2:$N$103,9,FALSE))</f>
        <v>0</v>
      </c>
      <c r="U3" s="185"/>
      <c r="V3" s="126">
        <f>IF(ISNA(VLOOKUP($D3,'Overall Individual'!$B$2:$N$103,10,FALSE)),0,VLOOKUP($D3,'Overall Individual'!$B$2:$N$103,10,FALSE))</f>
        <v>0</v>
      </c>
      <c r="W3" s="185"/>
      <c r="X3" s="126">
        <f>IF(ISNA(VLOOKUP($D3,'Overall Individual'!$B$2:$N$103,11,FALSE)),0,VLOOKUP($D3,'Overall Individual'!$B$2:$N$103,11,FALSE))</f>
        <v>0</v>
      </c>
      <c r="Y3" s="185"/>
      <c r="Z3" s="126">
        <f>IF(ISNA(VLOOKUP($D3,'Overall Individual'!$B$2:$N$103,12,FALSE)),0,VLOOKUP($D3,'Overall Individual'!$B$2:$N$103,12,FALSE))</f>
        <v>0</v>
      </c>
      <c r="AA3" s="185"/>
    </row>
    <row r="4" spans="1:27" ht="12.75" customHeight="1" x14ac:dyDescent="0.5">
      <c r="A4" s="190"/>
      <c r="B4" s="191"/>
      <c r="C4" s="191"/>
      <c r="D4" s="87" t="s">
        <v>89</v>
      </c>
      <c r="E4" s="61">
        <f>VLOOKUP(D4,Runners!A$2:B$136,2,FALSE)</f>
        <v>215000</v>
      </c>
      <c r="F4" s="193"/>
      <c r="G4" s="185"/>
      <c r="H4" s="66">
        <f>IF(ISNA(VLOOKUP($D4,'Overall Individual'!$B$2:$N$103,3,FALSE)),0,VLOOKUP($D4,'Overall Individual'!$B$2:$N$103,3,FALSE))</f>
        <v>0</v>
      </c>
      <c r="I4" s="185"/>
      <c r="J4" s="67">
        <f>IF(ISNA(VLOOKUP($D4,'Overall Individual'!$B$2:$N$103,4,FALSE)),0,VLOOKUP($D4,'Overall Individual'!$B$2:$N$103,4,FALSE))</f>
        <v>0</v>
      </c>
      <c r="K4" s="185"/>
      <c r="L4" s="67">
        <f>IF(ISNA(VLOOKUP($D4,'Overall Individual'!$B$2:$N$103,5,FALSE)),0,VLOOKUP($D4,'Overall Individual'!$B$2:$N$103,5,FALSE))</f>
        <v>0</v>
      </c>
      <c r="M4" s="185"/>
      <c r="N4" s="68">
        <f>IF(ISNA(VLOOKUP($D4,'Overall Individual'!$B$2:$N$103,6,FALSE)),0,VLOOKUP($D4,'Overall Individual'!$B$2:$N$103,6,FALSE))</f>
        <v>0</v>
      </c>
      <c r="O4" s="198"/>
      <c r="P4" s="100">
        <f>IF(ISNA(VLOOKUP($D4,'Overall Individual'!$B$2:$N$103,7,FALSE)),0,VLOOKUP($D4,'Overall Individual'!$B$2:$N$103,7,FALSE))</f>
        <v>0</v>
      </c>
      <c r="Q4" s="188"/>
      <c r="R4" s="100">
        <f>IF(ISNA(VLOOKUP($D4,'Overall Individual'!$B$2:$N$103,8,FALSE)),0,VLOOKUP($D4,'Overall Individual'!$B$2:$N$103,8,FALSE))</f>
        <v>0</v>
      </c>
      <c r="S4" s="185"/>
      <c r="T4" s="100">
        <f>IF(ISNA(VLOOKUP($D4,'Overall Individual'!$B$2:$N$103,9,FALSE)),0,VLOOKUP($D4,'Overall Individual'!$B$2:$N$103,9,FALSE))</f>
        <v>0</v>
      </c>
      <c r="U4" s="185"/>
      <c r="V4" s="126">
        <f>IF(ISNA(VLOOKUP($D4,'Overall Individual'!$B$2:$N$103,10,FALSE)),0,VLOOKUP($D4,'Overall Individual'!$B$2:$N$103,10,FALSE))</f>
        <v>0</v>
      </c>
      <c r="W4" s="185"/>
      <c r="X4" s="126">
        <f>IF(ISNA(VLOOKUP($D4,'Overall Individual'!$B$2:$N$103,11,FALSE)),0,VLOOKUP($D4,'Overall Individual'!$B$2:$N$103,11,FALSE))</f>
        <v>0</v>
      </c>
      <c r="Y4" s="185"/>
      <c r="Z4" s="126">
        <f>IF(ISNA(VLOOKUP($D4,'Overall Individual'!$B$2:$N$103,12,FALSE)),0,VLOOKUP($D4,'Overall Individual'!$B$2:$N$103,12,FALSE))</f>
        <v>0</v>
      </c>
      <c r="AA4" s="185"/>
    </row>
    <row r="5" spans="1:27" ht="12.75" customHeight="1" x14ac:dyDescent="0.5">
      <c r="A5" s="190"/>
      <c r="B5" s="191"/>
      <c r="C5" s="191"/>
      <c r="D5" s="87" t="s">
        <v>49</v>
      </c>
      <c r="E5" s="61">
        <f>VLOOKUP(D5,Runners!A$2:B$136,2,FALSE)</f>
        <v>205000</v>
      </c>
      <c r="F5" s="193"/>
      <c r="G5" s="185"/>
      <c r="H5" s="66">
        <f>IF(ISNA(VLOOKUP($D5,'Overall Individual'!$B$2:$N$103,3,FALSE)),0,VLOOKUP($D5,'Overall Individual'!$B$2:$N$103,3,FALSE))</f>
        <v>75</v>
      </c>
      <c r="I5" s="185"/>
      <c r="J5" s="67">
        <f>IF(ISNA(VLOOKUP($D5,'Overall Individual'!$B$2:$N$103,4,FALSE)),0,VLOOKUP($D5,'Overall Individual'!$B$2:$N$103,4,FALSE))</f>
        <v>80</v>
      </c>
      <c r="K5" s="185"/>
      <c r="L5" s="67">
        <f>IF(ISNA(VLOOKUP($D5,'Overall Individual'!$B$2:$N$103,5,FALSE)),0,VLOOKUP($D5,'Overall Individual'!$B$2:$N$103,5,FALSE))</f>
        <v>0</v>
      </c>
      <c r="M5" s="185"/>
      <c r="N5" s="68">
        <f>IF(ISNA(VLOOKUP($D5,'Overall Individual'!$B$2:$N$103,6,FALSE)),0,VLOOKUP($D5,'Overall Individual'!$B$2:$N$103,6,FALSE))</f>
        <v>73</v>
      </c>
      <c r="O5" s="198"/>
      <c r="P5" s="100">
        <f>IF(ISNA(VLOOKUP($D5,'Overall Individual'!$B$2:$N$103,7,FALSE)),0,VLOOKUP($D5,'Overall Individual'!$B$2:$N$103,7,FALSE))</f>
        <v>0</v>
      </c>
      <c r="Q5" s="188"/>
      <c r="R5" s="100">
        <f>IF(ISNA(VLOOKUP($D5,'Overall Individual'!$B$2:$N$103,8,FALSE)),0,VLOOKUP($D5,'Overall Individual'!$B$2:$N$103,8,FALSE))</f>
        <v>0</v>
      </c>
      <c r="S5" s="185"/>
      <c r="T5" s="100">
        <f>IF(ISNA(VLOOKUP($D5,'Overall Individual'!$B$2:$N$103,9,FALSE)),0,VLOOKUP($D5,'Overall Individual'!$B$2:$N$103,9,FALSE))</f>
        <v>0</v>
      </c>
      <c r="U5" s="185"/>
      <c r="V5" s="126">
        <f>IF(ISNA(VLOOKUP($D5,'Overall Individual'!$B$2:$N$103,10,FALSE)),0,VLOOKUP($D5,'Overall Individual'!$B$2:$N$103,10,FALSE))</f>
        <v>0</v>
      </c>
      <c r="W5" s="185"/>
      <c r="X5" s="126">
        <f>IF(ISNA(VLOOKUP($D5,'Overall Individual'!$B$2:$N$103,11,FALSE)),0,VLOOKUP($D5,'Overall Individual'!$B$2:$N$103,11,FALSE))</f>
        <v>0</v>
      </c>
      <c r="Y5" s="185"/>
      <c r="Z5" s="126">
        <f>IF(ISNA(VLOOKUP($D5,'Overall Individual'!$B$2:$N$103,12,FALSE)),0,VLOOKUP($D5,'Overall Individual'!$B$2:$N$103,12,FALSE))</f>
        <v>0</v>
      </c>
      <c r="AA5" s="185"/>
    </row>
    <row r="6" spans="1:27" ht="12.75" customHeight="1" thickBot="1" x14ac:dyDescent="0.55000000000000004">
      <c r="A6" s="190"/>
      <c r="B6" s="191"/>
      <c r="C6" s="191"/>
      <c r="D6" s="87" t="s">
        <v>90</v>
      </c>
      <c r="E6" s="61">
        <f>VLOOKUP(D6,Runners!A$2:B$136,2,FALSE)</f>
        <v>200000</v>
      </c>
      <c r="F6" s="194"/>
      <c r="G6" s="196"/>
      <c r="H6" s="70">
        <f>IF(ISNA(VLOOKUP($D6,'Overall Individual'!$B$2:$N$103,3,FALSE)),0,VLOOKUP($D6,'Overall Individual'!$B$2:$N$103,3,FALSE))</f>
        <v>83</v>
      </c>
      <c r="I6" s="186"/>
      <c r="J6" s="71">
        <f>IF(ISNA(VLOOKUP($D6,'Overall Individual'!$B$2:$N$103,4,FALSE)),0,VLOOKUP($D6,'Overall Individual'!$B$2:$N$103,4,FALSE))</f>
        <v>79</v>
      </c>
      <c r="K6" s="186"/>
      <c r="L6" s="71">
        <f>IF(ISNA(VLOOKUP($D6,'Overall Individual'!$B$2:$N$103,5,FALSE)),0,VLOOKUP($D6,'Overall Individual'!$B$2:$N$103,5,FALSE))</f>
        <v>70</v>
      </c>
      <c r="M6" s="186"/>
      <c r="N6" s="72">
        <f>IF(ISNA(VLOOKUP($D6,'Overall Individual'!$B$2:$N$103,6,FALSE)),0,VLOOKUP($D6,'Overall Individual'!$B$2:$N$103,6,FALSE))</f>
        <v>0</v>
      </c>
      <c r="O6" s="199"/>
      <c r="P6" s="127">
        <f>IF(ISNA(VLOOKUP($D6,'Overall Individual'!$B$2:$N$103,7,FALSE)),0,VLOOKUP($D6,'Overall Individual'!$B$2:$N$103,7,FALSE))</f>
        <v>0</v>
      </c>
      <c r="Q6" s="189"/>
      <c r="R6" s="127">
        <f>IF(ISNA(VLOOKUP($D6,'Overall Individual'!$B$2:$N$103,8,FALSE)),0,VLOOKUP($D6,'Overall Individual'!$B$2:$N$103,8,FALSE))</f>
        <v>0</v>
      </c>
      <c r="S6" s="186"/>
      <c r="T6" s="127">
        <f>IF(ISNA(VLOOKUP($D6,'Overall Individual'!$B$2:$N$103,9,FALSE)),0,VLOOKUP($D6,'Overall Individual'!$B$2:$N$103,9,FALSE))</f>
        <v>0</v>
      </c>
      <c r="U6" s="186"/>
      <c r="V6" s="128">
        <f>IF(ISNA(VLOOKUP($D6,'Overall Individual'!$B$2:$N$103,10,FALSE)),0,VLOOKUP($D6,'Overall Individual'!$B$2:$N$103,10,FALSE))</f>
        <v>0</v>
      </c>
      <c r="W6" s="186"/>
      <c r="X6" s="128">
        <f>IF(ISNA(VLOOKUP($D6,'Overall Individual'!$B$2:$N$103,11,FALSE)),0,VLOOKUP($D6,'Overall Individual'!$B$2:$N$103,11,FALSE))</f>
        <v>0</v>
      </c>
      <c r="Y6" s="186"/>
      <c r="Z6" s="128">
        <f>IF(ISNA(VLOOKUP($D6,'Overall Individual'!$B$2:$N$103,12,FALSE)),0,VLOOKUP($D6,'Overall Individual'!$B$2:$N$103,12,FALSE))</f>
        <v>0</v>
      </c>
      <c r="AA6" s="186"/>
    </row>
    <row r="7" spans="1:27" ht="12.75" customHeight="1" thickTop="1" x14ac:dyDescent="0.5">
      <c r="A7" s="190">
        <v>2</v>
      </c>
      <c r="B7" s="191" t="s">
        <v>189</v>
      </c>
      <c r="C7" s="191" t="s">
        <v>111</v>
      </c>
      <c r="D7" s="87" t="s">
        <v>131</v>
      </c>
      <c r="E7" s="74">
        <f>VLOOKUP(D7,Runners!A$2:B$136,2,FALSE)</f>
        <v>180000</v>
      </c>
      <c r="F7" s="192">
        <f>SUM(E7:E11)</f>
        <v>990000</v>
      </c>
      <c r="G7" s="195">
        <v>3</v>
      </c>
      <c r="H7" s="62">
        <f>IF(ISNA(VLOOKUP($D7,'Overall Individual'!$B$2:$N$103,3,FALSE)),0,VLOOKUP($D7,'Overall Individual'!$B$2:$N$103,3,FALSE))</f>
        <v>0</v>
      </c>
      <c r="I7" s="184">
        <f t="shared" ref="I7" si="3">SUM(H7:H11)</f>
        <v>80</v>
      </c>
      <c r="J7" s="64">
        <f>IF(ISNA(VLOOKUP($D7,'Overall Individual'!$B$2:$N$103,4,FALSE)),0,VLOOKUP($D7,'Overall Individual'!$B$2:$N$103,4,FALSE))</f>
        <v>0</v>
      </c>
      <c r="K7" s="184">
        <f t="shared" ref="K7" si="4">SUM(J7:J11)</f>
        <v>183</v>
      </c>
      <c r="L7" s="64">
        <f>IF(ISNA(VLOOKUP($D7,'Overall Individual'!$B$2:$N$103,5,FALSE)),0,VLOOKUP($D7,'Overall Individual'!$B$2:$N$103,5,FALSE))</f>
        <v>0</v>
      </c>
      <c r="M7" s="184">
        <f t="shared" ref="M7" si="5">SUM(L7:L11)</f>
        <v>99</v>
      </c>
      <c r="N7" s="75">
        <f>IF(ISNA(VLOOKUP($D7,'Overall Individual'!$B$2:$N$103,6,FALSE)),0,VLOOKUP($D7,'Overall Individual'!$B$2:$N$103,6,FALSE))</f>
        <v>0</v>
      </c>
      <c r="O7" s="197">
        <f t="shared" ref="O7" si="6">SUM(N7:N11)</f>
        <v>185</v>
      </c>
      <c r="P7" s="124">
        <f>IF(ISNA(VLOOKUP($D7,'Overall Individual'!$B$2:$N$103,7,FALSE)),0,VLOOKUP($D7,'Overall Individual'!$B$2:$N$103,7,FALSE))</f>
        <v>0</v>
      </c>
      <c r="Q7" s="187">
        <f t="shared" ref="Q7" si="7">SUM(P7:P11)</f>
        <v>0</v>
      </c>
      <c r="R7" s="124">
        <f>IF(ISNA(VLOOKUP($D7,'Overall Individual'!$B$2:$N$103,8,FALSE)),0,VLOOKUP($D7,'Overall Individual'!$B$2:$N$103,8,FALSE))</f>
        <v>0</v>
      </c>
      <c r="S7" s="184">
        <f>SUM(R7:R11)</f>
        <v>0</v>
      </c>
      <c r="T7" s="124">
        <f>IF(ISNA(VLOOKUP($D7,'Overall Individual'!$B$2:$N$103,9,FALSE)),0,VLOOKUP($D7,'Overall Individual'!$B$2:$N$103,9,FALSE))</f>
        <v>0</v>
      </c>
      <c r="U7" s="184">
        <f>SUM(T7:T11)</f>
        <v>0</v>
      </c>
      <c r="V7" s="125">
        <f>IF(ISNA(VLOOKUP($D7,'Overall Individual'!$B$2:$N$103,10,FALSE)),0,VLOOKUP($D7,'Overall Individual'!$B$2:$N$103,10,FALSE))</f>
        <v>0</v>
      </c>
      <c r="W7" s="184">
        <f>SUM(V7:V11)</f>
        <v>0</v>
      </c>
      <c r="X7" s="125">
        <f>IF(ISNA(VLOOKUP($D7,'Overall Individual'!$B$2:$N$103,11,FALSE)),0,VLOOKUP($D7,'Overall Individual'!$B$2:$N$103,11,FALSE))</f>
        <v>0</v>
      </c>
      <c r="Y7" s="184">
        <f>SUM(X7:X11)</f>
        <v>0</v>
      </c>
      <c r="Z7" s="125">
        <f>IF(ISNA(VLOOKUP($D7,'Overall Individual'!$B$2:$N$103,12,FALSE)),0,VLOOKUP($D7,'Overall Individual'!$B$2:$N$103,12,FALSE))</f>
        <v>0</v>
      </c>
      <c r="AA7" s="184">
        <f>SUM(Z7:Z11)</f>
        <v>0</v>
      </c>
    </row>
    <row r="8" spans="1:27" ht="12.75" customHeight="1" x14ac:dyDescent="0.5">
      <c r="A8" s="190"/>
      <c r="B8" s="191"/>
      <c r="C8" s="191"/>
      <c r="D8" s="87" t="s">
        <v>81</v>
      </c>
      <c r="E8" s="61">
        <f>VLOOKUP(D8,Runners!A$2:B$136,2,FALSE)</f>
        <v>180000</v>
      </c>
      <c r="F8" s="193"/>
      <c r="G8" s="185"/>
      <c r="H8" s="66">
        <f>IF(ISNA(VLOOKUP($D8,'Overall Individual'!$B$2:$N$103,3,FALSE)),0,VLOOKUP($D8,'Overall Individual'!$B$2:$N$103,3,FALSE))</f>
        <v>80</v>
      </c>
      <c r="I8" s="185"/>
      <c r="J8" s="67">
        <f>IF(ISNA(VLOOKUP($D8,'Overall Individual'!$B$2:$N$103,4,FALSE)),0,VLOOKUP($D8,'Overall Individual'!$B$2:$N$103,4,FALSE))</f>
        <v>0</v>
      </c>
      <c r="K8" s="185"/>
      <c r="L8" s="67">
        <f>IF(ISNA(VLOOKUP($D8,'Overall Individual'!$B$2:$N$103,5,FALSE)),0,VLOOKUP($D8,'Overall Individual'!$B$2:$N$103,5,FALSE))</f>
        <v>0</v>
      </c>
      <c r="M8" s="185"/>
      <c r="N8" s="68">
        <f>IF(ISNA(VLOOKUP($D8,'Overall Individual'!$B$2:$N$103,6,FALSE)),0,VLOOKUP($D8,'Overall Individual'!$B$2:$N$103,6,FALSE))</f>
        <v>0</v>
      </c>
      <c r="O8" s="198"/>
      <c r="P8" s="100">
        <f>IF(ISNA(VLOOKUP($D8,'Overall Individual'!$B$2:$N$103,7,FALSE)),0,VLOOKUP($D8,'Overall Individual'!$B$2:$N$103,7,FALSE))</f>
        <v>0</v>
      </c>
      <c r="Q8" s="188"/>
      <c r="R8" s="100">
        <f>IF(ISNA(VLOOKUP($D8,'Overall Individual'!$B$2:$N$103,8,FALSE)),0,VLOOKUP($D8,'Overall Individual'!$B$2:$N$103,8,FALSE))</f>
        <v>0</v>
      </c>
      <c r="S8" s="185"/>
      <c r="T8" s="100">
        <f>IF(ISNA(VLOOKUP($D8,'Overall Individual'!$B$2:$N$103,9,FALSE)),0,VLOOKUP($D8,'Overall Individual'!$B$2:$N$103,9,FALSE))</f>
        <v>0</v>
      </c>
      <c r="U8" s="185"/>
      <c r="V8" s="126">
        <f>IF(ISNA(VLOOKUP($D8,'Overall Individual'!$B$2:$N$103,10,FALSE)),0,VLOOKUP($D8,'Overall Individual'!$B$2:$N$103,10,FALSE))</f>
        <v>0</v>
      </c>
      <c r="W8" s="185"/>
      <c r="X8" s="126">
        <f>IF(ISNA(VLOOKUP($D8,'Overall Individual'!$B$2:$N$103,11,FALSE)),0,VLOOKUP($D8,'Overall Individual'!$B$2:$N$103,11,FALSE))</f>
        <v>0</v>
      </c>
      <c r="Y8" s="185"/>
      <c r="Z8" s="126">
        <f>IF(ISNA(VLOOKUP($D8,'Overall Individual'!$B$2:$N$103,12,FALSE)),0,VLOOKUP($D8,'Overall Individual'!$B$2:$N$103,12,FALSE))</f>
        <v>0</v>
      </c>
      <c r="AA8" s="185"/>
    </row>
    <row r="9" spans="1:27" ht="12.45" customHeight="1" x14ac:dyDescent="0.5">
      <c r="A9" s="190"/>
      <c r="B9" s="191"/>
      <c r="C9" s="191"/>
      <c r="D9" s="87" t="s">
        <v>118</v>
      </c>
      <c r="E9" s="61">
        <f>VLOOKUP(D9,Runners!A$2:B$136,2,FALSE)</f>
        <v>250000</v>
      </c>
      <c r="F9" s="193"/>
      <c r="G9" s="185"/>
      <c r="H9" s="66">
        <f>IF(ISNA(VLOOKUP($D9,'Overall Individual'!$B$2:$N$103,3,FALSE)),0,VLOOKUP($D9,'Overall Individual'!$B$2:$N$103,3,FALSE))</f>
        <v>0</v>
      </c>
      <c r="I9" s="185"/>
      <c r="J9" s="67">
        <f>IF(ISNA(VLOOKUP($D9,'Overall Individual'!$B$2:$N$103,4,FALSE)),0,VLOOKUP($D9,'Overall Individual'!$B$2:$N$103,4,FALSE))</f>
        <v>0</v>
      </c>
      <c r="K9" s="185"/>
      <c r="L9" s="67">
        <f>IF(ISNA(VLOOKUP($D9,'Overall Individual'!$B$2:$N$103,5,FALSE)),0,VLOOKUP($D9,'Overall Individual'!$B$2:$N$103,5,FALSE))</f>
        <v>0</v>
      </c>
      <c r="M9" s="185"/>
      <c r="N9" s="68">
        <f>IF(ISNA(VLOOKUP($D9,'Overall Individual'!$B$2:$N$103,6,FALSE)),0,VLOOKUP($D9,'Overall Individual'!$B$2:$N$103,6,FALSE))</f>
        <v>86</v>
      </c>
      <c r="O9" s="198"/>
      <c r="P9" s="100">
        <f>IF(ISNA(VLOOKUP($D9,'Overall Individual'!$B$2:$N$103,7,FALSE)),0,VLOOKUP($D9,'Overall Individual'!$B$2:$N$103,7,FALSE))</f>
        <v>0</v>
      </c>
      <c r="Q9" s="188"/>
      <c r="R9" s="100">
        <f>IF(ISNA(VLOOKUP($D9,'Overall Individual'!$B$2:$N$103,8,FALSE)),0,VLOOKUP($D9,'Overall Individual'!$B$2:$N$103,8,FALSE))</f>
        <v>0</v>
      </c>
      <c r="S9" s="185"/>
      <c r="T9" s="100">
        <f>IF(ISNA(VLOOKUP($D9,'Overall Individual'!$B$2:$N$103,9,FALSE)),0,VLOOKUP($D9,'Overall Individual'!$B$2:$N$103,9,FALSE))</f>
        <v>0</v>
      </c>
      <c r="U9" s="185"/>
      <c r="V9" s="126">
        <f>IF(ISNA(VLOOKUP($D9,'Overall Individual'!$B$2:$N$103,10,FALSE)),0,VLOOKUP($D9,'Overall Individual'!$B$2:$N$103,10,FALSE))</f>
        <v>0</v>
      </c>
      <c r="W9" s="185"/>
      <c r="X9" s="126">
        <f>IF(ISNA(VLOOKUP($D9,'Overall Individual'!$B$2:$N$103,11,FALSE)),0,VLOOKUP($D9,'Overall Individual'!$B$2:$N$103,11,FALSE))</f>
        <v>0</v>
      </c>
      <c r="Y9" s="185"/>
      <c r="Z9" s="126">
        <f>IF(ISNA(VLOOKUP($D9,'Overall Individual'!$B$2:$N$103,12,FALSE)),0,VLOOKUP($D9,'Overall Individual'!$B$2:$N$103,12,FALSE))</f>
        <v>0</v>
      </c>
      <c r="AA9" s="185"/>
    </row>
    <row r="10" spans="1:27" ht="13" customHeight="1" x14ac:dyDescent="0.5">
      <c r="A10" s="190"/>
      <c r="B10" s="191"/>
      <c r="C10" s="191"/>
      <c r="D10" s="87" t="s">
        <v>99</v>
      </c>
      <c r="E10" s="61">
        <f>VLOOKUP(D10,Runners!A$2:B$136,2,FALSE)</f>
        <v>250000</v>
      </c>
      <c r="F10" s="193"/>
      <c r="G10" s="185"/>
      <c r="H10" s="66">
        <f>IF(ISNA(VLOOKUP($D10,'Overall Individual'!$B$2:$N$103,3,FALSE)),0,VLOOKUP($D10,'Overall Individual'!$B$2:$N$103,3,FALSE))</f>
        <v>0</v>
      </c>
      <c r="I10" s="185"/>
      <c r="J10" s="67">
        <f>IF(ISNA(VLOOKUP($D10,'Overall Individual'!$B$2:$N$103,4,FALSE)),0,VLOOKUP($D10,'Overall Individual'!$B$2:$N$103,4,FALSE))</f>
        <v>96</v>
      </c>
      <c r="K10" s="185"/>
      <c r="L10" s="67">
        <f>IF(ISNA(VLOOKUP($D10,'Overall Individual'!$B$2:$N$103,5,FALSE)),0,VLOOKUP($D10,'Overall Individual'!$B$2:$N$103,5,FALSE))</f>
        <v>99</v>
      </c>
      <c r="M10" s="185"/>
      <c r="N10" s="68">
        <f>IF(ISNA(VLOOKUP($D10,'Overall Individual'!$B$2:$N$103,6,FALSE)),0,VLOOKUP($D10,'Overall Individual'!$B$2:$N$103,6,FALSE))</f>
        <v>99</v>
      </c>
      <c r="O10" s="198"/>
      <c r="P10" s="100">
        <f>IF(ISNA(VLOOKUP($D10,'Overall Individual'!$B$2:$N$103,7,FALSE)),0,VLOOKUP($D10,'Overall Individual'!$B$2:$N$103,7,FALSE))</f>
        <v>0</v>
      </c>
      <c r="Q10" s="188"/>
      <c r="R10" s="100">
        <f>IF(ISNA(VLOOKUP($D10,'Overall Individual'!$B$2:$N$103,8,FALSE)),0,VLOOKUP($D10,'Overall Individual'!$B$2:$N$103,8,FALSE))</f>
        <v>0</v>
      </c>
      <c r="S10" s="185"/>
      <c r="T10" s="100">
        <f>IF(ISNA(VLOOKUP($D10,'Overall Individual'!$B$2:$N$103,9,FALSE)),0,VLOOKUP($D10,'Overall Individual'!$B$2:$N$103,9,FALSE))</f>
        <v>0</v>
      </c>
      <c r="U10" s="185"/>
      <c r="V10" s="126">
        <f>IF(ISNA(VLOOKUP($D10,'Overall Individual'!$B$2:$N$103,10,FALSE)),0,VLOOKUP($D10,'Overall Individual'!$B$2:$N$103,10,FALSE))</f>
        <v>0</v>
      </c>
      <c r="W10" s="185"/>
      <c r="X10" s="126">
        <f>IF(ISNA(VLOOKUP($D10,'Overall Individual'!$B$2:$N$103,11,FALSE)),0,VLOOKUP($D10,'Overall Individual'!$B$2:$N$103,11,FALSE))</f>
        <v>0</v>
      </c>
      <c r="Y10" s="185"/>
      <c r="Z10" s="126">
        <f>IF(ISNA(VLOOKUP($D10,'Overall Individual'!$B$2:$N$103,12,FALSE)),0,VLOOKUP($D10,'Overall Individual'!$B$2:$N$103,12,FALSE))</f>
        <v>0</v>
      </c>
      <c r="AA10" s="185"/>
    </row>
    <row r="11" spans="1:27" ht="12.75" customHeight="1" thickBot="1" x14ac:dyDescent="0.55000000000000004">
      <c r="A11" s="190"/>
      <c r="B11" s="191"/>
      <c r="C11" s="191"/>
      <c r="D11" s="87" t="s">
        <v>5</v>
      </c>
      <c r="E11" s="76">
        <f>VLOOKUP(D11,Runners!A$2:B$136,2,FALSE)</f>
        <v>130000</v>
      </c>
      <c r="F11" s="194"/>
      <c r="G11" s="196"/>
      <c r="H11" s="70">
        <f>IF(ISNA(VLOOKUP($D11,'Overall Individual'!$B$2:$N$103,3,FALSE)),0,VLOOKUP($D11,'Overall Individual'!$B$2:$N$103,3,FALSE))</f>
        <v>0</v>
      </c>
      <c r="I11" s="186"/>
      <c r="J11" s="71">
        <f>IF(ISNA(VLOOKUP($D11,'Overall Individual'!$B$2:$N$103,4,FALSE)),0,VLOOKUP($D11,'Overall Individual'!$B$2:$N$103,4,FALSE))</f>
        <v>87</v>
      </c>
      <c r="K11" s="186"/>
      <c r="L11" s="71">
        <f>IF(ISNA(VLOOKUP($D11,'Overall Individual'!$B$2:$N$103,5,FALSE)),0,VLOOKUP($D11,'Overall Individual'!$B$2:$N$103,5,FALSE))</f>
        <v>0</v>
      </c>
      <c r="M11" s="186"/>
      <c r="N11" s="72">
        <f>IF(ISNA(VLOOKUP($D11,'Overall Individual'!$B$2:$N$103,6,FALSE)),0,VLOOKUP($D11,'Overall Individual'!$B$2:$N$103,6,FALSE))</f>
        <v>0</v>
      </c>
      <c r="O11" s="199"/>
      <c r="P11" s="127">
        <f>IF(ISNA(VLOOKUP($D11,'Overall Individual'!$B$2:$N$103,7,FALSE)),0,VLOOKUP($D11,'Overall Individual'!$B$2:$N$103,7,FALSE))</f>
        <v>0</v>
      </c>
      <c r="Q11" s="189"/>
      <c r="R11" s="127">
        <f>IF(ISNA(VLOOKUP($D11,'Overall Individual'!$B$2:$N$103,8,FALSE)),0,VLOOKUP($D11,'Overall Individual'!$B$2:$N$103,8,FALSE))</f>
        <v>0</v>
      </c>
      <c r="S11" s="186"/>
      <c r="T11" s="127">
        <f>IF(ISNA(VLOOKUP($D11,'Overall Individual'!$B$2:$N$103,9,FALSE)),0,VLOOKUP($D11,'Overall Individual'!$B$2:$N$103,9,FALSE))</f>
        <v>0</v>
      </c>
      <c r="U11" s="186"/>
      <c r="V11" s="128">
        <f>IF(ISNA(VLOOKUP($D11,'Overall Individual'!$B$2:$N$103,10,FALSE)),0,VLOOKUP($D11,'Overall Individual'!$B$2:$N$103,10,FALSE))</f>
        <v>0</v>
      </c>
      <c r="W11" s="186"/>
      <c r="X11" s="128">
        <f>IF(ISNA(VLOOKUP($D11,'Overall Individual'!$B$2:$N$103,11,FALSE)),0,VLOOKUP($D11,'Overall Individual'!$B$2:$N$103,11,FALSE))</f>
        <v>0</v>
      </c>
      <c r="Y11" s="186"/>
      <c r="Z11" s="128">
        <f>IF(ISNA(VLOOKUP($D11,'Overall Individual'!$B$2:$N$103,12,FALSE)),0,VLOOKUP($D11,'Overall Individual'!$B$2:$N$103,12,FALSE))</f>
        <v>0</v>
      </c>
      <c r="AA11" s="186"/>
    </row>
    <row r="12" spans="1:27" ht="12.75" customHeight="1" thickTop="1" x14ac:dyDescent="0.5">
      <c r="A12" s="190">
        <v>3</v>
      </c>
      <c r="B12" s="191" t="s">
        <v>196</v>
      </c>
      <c r="C12" s="191" t="s">
        <v>12</v>
      </c>
      <c r="D12" s="84" t="s">
        <v>53</v>
      </c>
      <c r="E12" s="61">
        <f>VLOOKUP(D12,Runners!A$2:B$136,2,FALSE)</f>
        <v>180000</v>
      </c>
      <c r="F12" s="192">
        <f>SUM(E12:E16)</f>
        <v>1000000</v>
      </c>
      <c r="G12" s="195">
        <v>3</v>
      </c>
      <c r="H12" s="62">
        <f>IF(ISNA(VLOOKUP($D12,'Overall Individual'!$B$2:$N$103,3,FALSE)),0,VLOOKUP($D12,'Overall Individual'!$B$2:$N$103,3,FALSE))</f>
        <v>79</v>
      </c>
      <c r="I12" s="184">
        <f t="shared" ref="I12" si="8">SUM(H12:H16)</f>
        <v>352</v>
      </c>
      <c r="J12" s="64">
        <f>IF(ISNA(VLOOKUP($D12,'Overall Individual'!$B$2:$N$103,4,FALSE)),0,VLOOKUP($D12,'Overall Individual'!$B$2:$N$103,4,FALSE))</f>
        <v>0</v>
      </c>
      <c r="K12" s="184">
        <f t="shared" ref="K12" si="9">SUM(J12:J16)</f>
        <v>187</v>
      </c>
      <c r="L12" s="64">
        <f>IF(ISNA(VLOOKUP($D12,'Overall Individual'!$B$2:$N$103,5,FALSE)),0,VLOOKUP($D12,'Overall Individual'!$B$2:$N$103,5,FALSE))</f>
        <v>79</v>
      </c>
      <c r="M12" s="184">
        <f t="shared" ref="M12" si="10">SUM(L12:L16)</f>
        <v>342</v>
      </c>
      <c r="N12" s="75">
        <f>IF(ISNA(VLOOKUP($D12,'Overall Individual'!$B$2:$N$103,6,FALSE)),0,VLOOKUP($D12,'Overall Individual'!$B$2:$N$103,6,FALSE))</f>
        <v>79</v>
      </c>
      <c r="O12" s="197">
        <f t="shared" ref="O12" si="11">SUM(N12:N16)</f>
        <v>349</v>
      </c>
      <c r="P12" s="124">
        <f>IF(ISNA(VLOOKUP($D12,'Overall Individual'!$B$2:$N$103,7,FALSE)),0,VLOOKUP($D12,'Overall Individual'!$B$2:$N$103,7,FALSE))</f>
        <v>0</v>
      </c>
      <c r="Q12" s="187">
        <f t="shared" ref="Q12" si="12">SUM(P12:P16)</f>
        <v>0</v>
      </c>
      <c r="R12" s="124">
        <f>IF(ISNA(VLOOKUP($D12,'Overall Individual'!$B$2:$N$103,8,FALSE)),0,VLOOKUP($D12,'Overall Individual'!$B$2:$N$103,8,FALSE))</f>
        <v>0</v>
      </c>
      <c r="S12" s="184">
        <f>SUM(R12:R16)</f>
        <v>0</v>
      </c>
      <c r="T12" s="124">
        <f>IF(ISNA(VLOOKUP($D12,'Overall Individual'!$B$2:$N$103,9,FALSE)),0,VLOOKUP($D12,'Overall Individual'!$B$2:$N$103,9,FALSE))</f>
        <v>0</v>
      </c>
      <c r="U12" s="184">
        <f>SUM(T12:T16)</f>
        <v>0</v>
      </c>
      <c r="V12" s="125">
        <f>IF(ISNA(VLOOKUP($D12,'Overall Individual'!$B$2:$N$103,10,FALSE)),0,VLOOKUP($D12,'Overall Individual'!$B$2:$N$103,10,FALSE))</f>
        <v>0</v>
      </c>
      <c r="W12" s="184">
        <f>SUM(V12:V16)</f>
        <v>0</v>
      </c>
      <c r="X12" s="125">
        <f>IF(ISNA(VLOOKUP($D12,'Overall Individual'!$B$2:$N$103,11,FALSE)),0,VLOOKUP($D12,'Overall Individual'!$B$2:$N$103,11,FALSE))</f>
        <v>0</v>
      </c>
      <c r="Y12" s="184">
        <f>SUM(X12:X16)</f>
        <v>0</v>
      </c>
      <c r="Z12" s="125">
        <f>IF(ISNA(VLOOKUP($D12,'Overall Individual'!$B$2:$N$103,12,FALSE)),0,VLOOKUP($D12,'Overall Individual'!$B$2:$N$103,12,FALSE))</f>
        <v>0</v>
      </c>
      <c r="AA12" s="184">
        <f>SUM(Z12:Z16)</f>
        <v>0</v>
      </c>
    </row>
    <row r="13" spans="1:27" ht="12.75" customHeight="1" x14ac:dyDescent="0.5">
      <c r="A13" s="190"/>
      <c r="B13" s="191"/>
      <c r="C13" s="191"/>
      <c r="D13" s="85" t="s">
        <v>102</v>
      </c>
      <c r="E13" s="61">
        <f>VLOOKUP(D13,Runners!A$2:B$136,2,FALSE)</f>
        <v>250000</v>
      </c>
      <c r="F13" s="193"/>
      <c r="G13" s="185"/>
      <c r="H13" s="66">
        <f>IF(ISNA(VLOOKUP($D13,'Overall Individual'!$B$2:$N$103,3,FALSE)),0,VLOOKUP($D13,'Overall Individual'!$B$2:$N$103,3,FALSE))</f>
        <v>98</v>
      </c>
      <c r="I13" s="185"/>
      <c r="J13" s="67">
        <f>IF(ISNA(VLOOKUP($D13,'Overall Individual'!$B$2:$N$103,4,FALSE)),0,VLOOKUP($D13,'Overall Individual'!$B$2:$N$103,4,FALSE))</f>
        <v>99</v>
      </c>
      <c r="K13" s="185"/>
      <c r="L13" s="67">
        <f>IF(ISNA(VLOOKUP($D13,'Overall Individual'!$B$2:$N$103,5,FALSE)),0,VLOOKUP($D13,'Overall Individual'!$B$2:$N$103,5,FALSE))</f>
        <v>96</v>
      </c>
      <c r="M13" s="185"/>
      <c r="N13" s="68">
        <f>IF(ISNA(VLOOKUP($D13,'Overall Individual'!$B$2:$N$103,6,FALSE)),0,VLOOKUP($D13,'Overall Individual'!$B$2:$N$103,6,FALSE))</f>
        <v>96</v>
      </c>
      <c r="O13" s="198"/>
      <c r="P13" s="100">
        <f>IF(ISNA(VLOOKUP($D13,'Overall Individual'!$B$2:$N$103,7,FALSE)),0,VLOOKUP($D13,'Overall Individual'!$B$2:$N$103,7,FALSE))</f>
        <v>0</v>
      </c>
      <c r="Q13" s="188"/>
      <c r="R13" s="100">
        <f>IF(ISNA(VLOOKUP($D13,'Overall Individual'!$B$2:$N$103,8,FALSE)),0,VLOOKUP($D13,'Overall Individual'!$B$2:$N$103,8,FALSE))</f>
        <v>0</v>
      </c>
      <c r="S13" s="185"/>
      <c r="T13" s="100">
        <f>IF(ISNA(VLOOKUP($D13,'Overall Individual'!$B$2:$N$103,9,FALSE)),0,VLOOKUP($D13,'Overall Individual'!$B$2:$N$103,9,FALSE))</f>
        <v>0</v>
      </c>
      <c r="U13" s="185"/>
      <c r="V13" s="126">
        <f>IF(ISNA(VLOOKUP($D13,'Overall Individual'!$B$2:$N$103,10,FALSE)),0,VLOOKUP($D13,'Overall Individual'!$B$2:$N$103,10,FALSE))</f>
        <v>0</v>
      </c>
      <c r="W13" s="185"/>
      <c r="X13" s="126">
        <f>IF(ISNA(VLOOKUP($D13,'Overall Individual'!$B$2:$N$103,11,FALSE)),0,VLOOKUP($D13,'Overall Individual'!$B$2:$N$103,11,FALSE))</f>
        <v>0</v>
      </c>
      <c r="Y13" s="185"/>
      <c r="Z13" s="126">
        <f>IF(ISNA(VLOOKUP($D13,'Overall Individual'!$B$2:$N$103,12,FALSE)),0,VLOOKUP($D13,'Overall Individual'!$B$2:$N$103,12,FALSE))</f>
        <v>0</v>
      </c>
      <c r="AA13" s="185"/>
    </row>
    <row r="14" spans="1:27" ht="12.75" customHeight="1" x14ac:dyDescent="0.5">
      <c r="A14" s="190"/>
      <c r="B14" s="191"/>
      <c r="C14" s="191"/>
      <c r="D14" s="85" t="s">
        <v>12</v>
      </c>
      <c r="E14" s="61">
        <f>VLOOKUP(D14,Runners!A$2:B$136,2,FALSE)</f>
        <v>165000</v>
      </c>
      <c r="F14" s="193"/>
      <c r="G14" s="185"/>
      <c r="H14" s="66">
        <f>IF(ISNA(VLOOKUP($D14,'Overall Individual'!$B$2:$N$103,3,FALSE)),0,VLOOKUP($D14,'Overall Individual'!$B$2:$N$103,3,FALSE))</f>
        <v>0</v>
      </c>
      <c r="I14" s="185"/>
      <c r="J14" s="67">
        <f>IF(ISNA(VLOOKUP($D14,'Overall Individual'!$B$2:$N$103,4,FALSE)),0,VLOOKUP($D14,'Overall Individual'!$B$2:$N$103,4,FALSE))</f>
        <v>0</v>
      </c>
      <c r="K14" s="185"/>
      <c r="L14" s="67">
        <f>IF(ISNA(VLOOKUP($D14,'Overall Individual'!$B$2:$N$103,5,FALSE)),0,VLOOKUP($D14,'Overall Individual'!$B$2:$N$103,5,FALSE))</f>
        <v>0</v>
      </c>
      <c r="M14" s="185"/>
      <c r="N14" s="68">
        <f>IF(ISNA(VLOOKUP($D14,'Overall Individual'!$B$2:$N$103,6,FALSE)),0,VLOOKUP($D14,'Overall Individual'!$B$2:$N$103,6,FALSE))</f>
        <v>0</v>
      </c>
      <c r="O14" s="198"/>
      <c r="P14" s="100">
        <f>IF(ISNA(VLOOKUP($D14,'Overall Individual'!$B$2:$N$103,7,FALSE)),0,VLOOKUP($D14,'Overall Individual'!$B$2:$N$103,7,FALSE))</f>
        <v>0</v>
      </c>
      <c r="Q14" s="188"/>
      <c r="R14" s="100">
        <f>IF(ISNA(VLOOKUP($D14,'Overall Individual'!$B$2:$N$103,8,FALSE)),0,VLOOKUP($D14,'Overall Individual'!$B$2:$N$103,8,FALSE))</f>
        <v>0</v>
      </c>
      <c r="S14" s="185"/>
      <c r="T14" s="100">
        <f>IF(ISNA(VLOOKUP($D14,'Overall Individual'!$B$2:$N$103,9,FALSE)),0,VLOOKUP($D14,'Overall Individual'!$B$2:$N$103,9,FALSE))</f>
        <v>0</v>
      </c>
      <c r="U14" s="185"/>
      <c r="V14" s="126">
        <f>IF(ISNA(VLOOKUP($D14,'Overall Individual'!$B$2:$N$103,10,FALSE)),0,VLOOKUP($D14,'Overall Individual'!$B$2:$N$103,10,FALSE))</f>
        <v>0</v>
      </c>
      <c r="W14" s="185"/>
      <c r="X14" s="126">
        <f>IF(ISNA(VLOOKUP($D14,'Overall Individual'!$B$2:$N$103,11,FALSE)),0,VLOOKUP($D14,'Overall Individual'!$B$2:$N$103,11,FALSE))</f>
        <v>0</v>
      </c>
      <c r="Y14" s="185"/>
      <c r="Z14" s="126">
        <f>IF(ISNA(VLOOKUP($D14,'Overall Individual'!$B$2:$N$103,12,FALSE)),0,VLOOKUP($D14,'Overall Individual'!$B$2:$N$103,12,FALSE))</f>
        <v>0</v>
      </c>
      <c r="AA14" s="185"/>
    </row>
    <row r="15" spans="1:27" ht="12.75" customHeight="1" x14ac:dyDescent="0.5">
      <c r="A15" s="190"/>
      <c r="B15" s="191"/>
      <c r="C15" s="191"/>
      <c r="D15" s="85" t="s">
        <v>9</v>
      </c>
      <c r="E15" s="61">
        <f>VLOOKUP(D15,Runners!A$2:B$136,2,FALSE)</f>
        <v>230000</v>
      </c>
      <c r="F15" s="193"/>
      <c r="G15" s="185"/>
      <c r="H15" s="66">
        <f>IF(ISNA(VLOOKUP($D15,'Overall Individual'!$B$2:$N$103,3,FALSE)),0,VLOOKUP($D15,'Overall Individual'!$B$2:$N$103,3,FALSE))</f>
        <v>89</v>
      </c>
      <c r="I15" s="185"/>
      <c r="J15" s="67">
        <f>IF(ISNA(VLOOKUP($D15,'Overall Individual'!$B$2:$N$103,4,FALSE)),0,VLOOKUP($D15,'Overall Individual'!$B$2:$N$103,4,FALSE))</f>
        <v>88</v>
      </c>
      <c r="K15" s="185"/>
      <c r="L15" s="67">
        <f>IF(ISNA(VLOOKUP($D15,'Overall Individual'!$B$2:$N$103,5,FALSE)),0,VLOOKUP($D15,'Overall Individual'!$B$2:$N$103,5,FALSE))</f>
        <v>83</v>
      </c>
      <c r="M15" s="185"/>
      <c r="N15" s="68">
        <f>IF(ISNA(VLOOKUP($D15,'Overall Individual'!$B$2:$N$103,6,FALSE)),0,VLOOKUP($D15,'Overall Individual'!$B$2:$N$103,6,FALSE))</f>
        <v>82</v>
      </c>
      <c r="O15" s="198"/>
      <c r="P15" s="100">
        <f>IF(ISNA(VLOOKUP($D15,'Overall Individual'!$B$2:$N$103,7,FALSE)),0,VLOOKUP($D15,'Overall Individual'!$B$2:$N$103,7,FALSE))</f>
        <v>0</v>
      </c>
      <c r="Q15" s="188"/>
      <c r="R15" s="100">
        <f>IF(ISNA(VLOOKUP($D15,'Overall Individual'!$B$2:$N$103,8,FALSE)),0,VLOOKUP($D15,'Overall Individual'!$B$2:$N$103,8,FALSE))</f>
        <v>0</v>
      </c>
      <c r="S15" s="185"/>
      <c r="T15" s="100">
        <f>IF(ISNA(VLOOKUP($D15,'Overall Individual'!$B$2:$N$103,9,FALSE)),0,VLOOKUP($D15,'Overall Individual'!$B$2:$N$103,9,FALSE))</f>
        <v>0</v>
      </c>
      <c r="U15" s="185"/>
      <c r="V15" s="126">
        <f>IF(ISNA(VLOOKUP($D15,'Overall Individual'!$B$2:$N$103,10,FALSE)),0,VLOOKUP($D15,'Overall Individual'!$B$2:$N$103,10,FALSE))</f>
        <v>0</v>
      </c>
      <c r="W15" s="185"/>
      <c r="X15" s="126">
        <f>IF(ISNA(VLOOKUP($D15,'Overall Individual'!$B$2:$N$103,11,FALSE)),0,VLOOKUP($D15,'Overall Individual'!$B$2:$N$103,11,FALSE))</f>
        <v>0</v>
      </c>
      <c r="Y15" s="185"/>
      <c r="Z15" s="126">
        <f>IF(ISNA(VLOOKUP($D15,'Overall Individual'!$B$2:$N$103,12,FALSE)),0,VLOOKUP($D15,'Overall Individual'!$B$2:$N$103,12,FALSE))</f>
        <v>0</v>
      </c>
      <c r="AA15" s="185"/>
    </row>
    <row r="16" spans="1:27" ht="12.75" customHeight="1" thickBot="1" x14ac:dyDescent="0.55000000000000004">
      <c r="A16" s="190"/>
      <c r="B16" s="191"/>
      <c r="C16" s="191"/>
      <c r="D16" s="86" t="s">
        <v>7</v>
      </c>
      <c r="E16" s="61">
        <f>VLOOKUP(D16,Runners!A$2:B$136,2,FALSE)</f>
        <v>175000</v>
      </c>
      <c r="F16" s="194"/>
      <c r="G16" s="196"/>
      <c r="H16" s="70">
        <f>IF(ISNA(VLOOKUP($D16,'Overall Individual'!$B$2:$N$103,3,FALSE)),0,VLOOKUP($D16,'Overall Individual'!$B$2:$N$103,3,FALSE))</f>
        <v>86</v>
      </c>
      <c r="I16" s="186"/>
      <c r="J16" s="71">
        <f>IF(ISNA(VLOOKUP($D16,'Overall Individual'!$B$2:$N$103,4,FALSE)),0,VLOOKUP($D16,'Overall Individual'!$B$2:$N$103,4,FALSE))</f>
        <v>0</v>
      </c>
      <c r="K16" s="186"/>
      <c r="L16" s="71">
        <f>IF(ISNA(VLOOKUP($D16,'Overall Individual'!$B$2:$N$103,5,FALSE)),0,VLOOKUP($D16,'Overall Individual'!$B$2:$N$103,5,FALSE))</f>
        <v>84</v>
      </c>
      <c r="M16" s="186"/>
      <c r="N16" s="72">
        <f>IF(ISNA(VLOOKUP($D16,'Overall Individual'!$B$2:$N$103,6,FALSE)),0,VLOOKUP($D16,'Overall Individual'!$B$2:$N$103,6,FALSE))</f>
        <v>92</v>
      </c>
      <c r="O16" s="199"/>
      <c r="P16" s="127">
        <f>IF(ISNA(VLOOKUP($D16,'Overall Individual'!$B$2:$N$103,7,FALSE)),0,VLOOKUP($D16,'Overall Individual'!$B$2:$N$103,7,FALSE))</f>
        <v>0</v>
      </c>
      <c r="Q16" s="189"/>
      <c r="R16" s="127">
        <f>IF(ISNA(VLOOKUP($D16,'Overall Individual'!$B$2:$N$103,8,FALSE)),0,VLOOKUP($D16,'Overall Individual'!$B$2:$N$103,8,FALSE))</f>
        <v>0</v>
      </c>
      <c r="S16" s="186"/>
      <c r="T16" s="127">
        <f>IF(ISNA(VLOOKUP($D16,'Overall Individual'!$B$2:$N$103,9,FALSE)),0,VLOOKUP($D16,'Overall Individual'!$B$2:$N$103,9,FALSE))</f>
        <v>0</v>
      </c>
      <c r="U16" s="186"/>
      <c r="V16" s="128">
        <f>IF(ISNA(VLOOKUP($D16,'Overall Individual'!$B$2:$N$103,10,FALSE)),0,VLOOKUP($D16,'Overall Individual'!$B$2:$N$103,10,FALSE))</f>
        <v>0</v>
      </c>
      <c r="W16" s="186"/>
      <c r="X16" s="128">
        <f>IF(ISNA(VLOOKUP($D16,'Overall Individual'!$B$2:$N$103,11,FALSE)),0,VLOOKUP($D16,'Overall Individual'!$B$2:$N$103,11,FALSE))</f>
        <v>0</v>
      </c>
      <c r="Y16" s="186"/>
      <c r="Z16" s="128">
        <f>IF(ISNA(VLOOKUP($D16,'Overall Individual'!$B$2:$N$103,12,FALSE)),0,VLOOKUP($D16,'Overall Individual'!$B$2:$N$103,12,FALSE))</f>
        <v>0</v>
      </c>
      <c r="AA16" s="186"/>
    </row>
    <row r="17" spans="1:27" ht="12.75" customHeight="1" thickTop="1" x14ac:dyDescent="0.5">
      <c r="A17" s="190">
        <v>4</v>
      </c>
      <c r="B17" s="191" t="s">
        <v>220</v>
      </c>
      <c r="C17" s="191" t="s">
        <v>113</v>
      </c>
      <c r="D17" s="73" t="s">
        <v>102</v>
      </c>
      <c r="E17" s="74">
        <f>VLOOKUP(D17,Runners!A$2:B$136,2,FALSE)</f>
        <v>250000</v>
      </c>
      <c r="F17" s="192">
        <f>SUM(E17:E21)</f>
        <v>1000000</v>
      </c>
      <c r="G17" s="200"/>
      <c r="H17" s="62">
        <f>IF(ISNA(VLOOKUP($D17,'Overall Individual'!$B$2:$N$103,3,FALSE)),0,VLOOKUP($D17,'Overall Individual'!$B$2:$N$103,3,FALSE))</f>
        <v>98</v>
      </c>
      <c r="I17" s="184">
        <f t="shared" ref="I17" si="13">SUM(H17:H21)</f>
        <v>304</v>
      </c>
      <c r="J17" s="64">
        <f>IF(ISNA(VLOOKUP($D17,'Overall Individual'!$B$2:$N$103,4,FALSE)),0,VLOOKUP($D17,'Overall Individual'!$B$2:$N$103,4,FALSE))</f>
        <v>99</v>
      </c>
      <c r="K17" s="184">
        <f t="shared" ref="K17" si="14">SUM(J17:J21)</f>
        <v>167</v>
      </c>
      <c r="L17" s="64">
        <f>IF(ISNA(VLOOKUP($D17,'Overall Individual'!$B$2:$N$103,5,FALSE)),0,VLOOKUP($D17,'Overall Individual'!$B$2:$N$103,5,FALSE))</f>
        <v>96</v>
      </c>
      <c r="M17" s="184">
        <f t="shared" ref="M17" si="15">SUM(L17:L21)</f>
        <v>279</v>
      </c>
      <c r="N17" s="75">
        <f>IF(ISNA(VLOOKUP($D17,'Overall Individual'!$B$2:$N$103,6,FALSE)),0,VLOOKUP($D17,'Overall Individual'!$B$2:$N$103,6,FALSE))</f>
        <v>96</v>
      </c>
      <c r="O17" s="197">
        <f t="shared" ref="O17" si="16">SUM(N17:N21)</f>
        <v>233</v>
      </c>
      <c r="P17" s="124">
        <f>IF(ISNA(VLOOKUP($D17,'Overall Individual'!$B$2:$N$103,7,FALSE)),0,VLOOKUP($D17,'Overall Individual'!$B$2:$N$103,7,FALSE))</f>
        <v>0</v>
      </c>
      <c r="Q17" s="187">
        <f t="shared" ref="Q17" si="17">SUM(P17:P21)</f>
        <v>0</v>
      </c>
      <c r="R17" s="124">
        <f>IF(ISNA(VLOOKUP($D17,'Overall Individual'!$B$2:$N$103,8,FALSE)),0,VLOOKUP($D17,'Overall Individual'!$B$2:$N$103,8,FALSE))</f>
        <v>0</v>
      </c>
      <c r="S17" s="184">
        <f>SUM(R17:R21)</f>
        <v>0</v>
      </c>
      <c r="T17" s="124">
        <f>IF(ISNA(VLOOKUP($D17,'Overall Individual'!$B$2:$N$103,9,FALSE)),0,VLOOKUP($D17,'Overall Individual'!$B$2:$N$103,9,FALSE))</f>
        <v>0</v>
      </c>
      <c r="U17" s="184">
        <f>SUM(T17:T21)</f>
        <v>0</v>
      </c>
      <c r="V17" s="125">
        <f>IF(ISNA(VLOOKUP($D17,'Overall Individual'!$B$2:$N$103,10,FALSE)),0,VLOOKUP($D17,'Overall Individual'!$B$2:$N$103,10,FALSE))</f>
        <v>0</v>
      </c>
      <c r="W17" s="184">
        <f>SUM(V17:V21)</f>
        <v>0</v>
      </c>
      <c r="X17" s="125">
        <f>IF(ISNA(VLOOKUP($D17,'Overall Individual'!$B$2:$N$103,11,FALSE)),0,VLOOKUP($D17,'Overall Individual'!$B$2:$N$103,11,FALSE))</f>
        <v>0</v>
      </c>
      <c r="Y17" s="184">
        <f>SUM(X17:X21)</f>
        <v>0</v>
      </c>
      <c r="Z17" s="125">
        <f>IF(ISNA(VLOOKUP($D17,'Overall Individual'!$B$2:$N$103,12,FALSE)),0,VLOOKUP($D17,'Overall Individual'!$B$2:$N$103,12,FALSE))</f>
        <v>0</v>
      </c>
      <c r="AA17" s="184">
        <f>SUM(Z17:Z21)</f>
        <v>0</v>
      </c>
    </row>
    <row r="18" spans="1:27" ht="12.75" customHeight="1" x14ac:dyDescent="0.5">
      <c r="A18" s="190"/>
      <c r="B18" s="191"/>
      <c r="C18" s="191"/>
      <c r="D18" s="80" t="s">
        <v>75</v>
      </c>
      <c r="E18" s="61">
        <f>VLOOKUP(D18,Runners!A$2:B$136,2,FALSE)</f>
        <v>220000</v>
      </c>
      <c r="F18" s="193"/>
      <c r="G18" s="201"/>
      <c r="H18" s="66">
        <f>IF(ISNA(VLOOKUP($D18,'Overall Individual'!$B$2:$N$103,3,FALSE)),0,VLOOKUP($D18,'Overall Individual'!$B$2:$N$103,3,FALSE))</f>
        <v>0</v>
      </c>
      <c r="I18" s="185"/>
      <c r="J18" s="67">
        <f>IF(ISNA(VLOOKUP($D18,'Overall Individual'!$B$2:$N$103,4,FALSE)),0,VLOOKUP($D18,'Overall Individual'!$B$2:$N$103,4,FALSE))</f>
        <v>0</v>
      </c>
      <c r="K18" s="185"/>
      <c r="L18" s="67">
        <f>IF(ISNA(VLOOKUP($D18,'Overall Individual'!$B$2:$N$103,5,FALSE)),0,VLOOKUP($D18,'Overall Individual'!$B$2:$N$103,5,FALSE))</f>
        <v>51</v>
      </c>
      <c r="M18" s="185"/>
      <c r="N18" s="68">
        <f>IF(ISNA(VLOOKUP($D18,'Overall Individual'!$B$2:$N$103,6,FALSE)),0,VLOOKUP($D18,'Overall Individual'!$B$2:$N$103,6,FALSE))</f>
        <v>0</v>
      </c>
      <c r="O18" s="198"/>
      <c r="P18" s="100">
        <f>IF(ISNA(VLOOKUP($D18,'Overall Individual'!$B$2:$N$103,7,FALSE)),0,VLOOKUP($D18,'Overall Individual'!$B$2:$N$103,7,FALSE))</f>
        <v>0</v>
      </c>
      <c r="Q18" s="188"/>
      <c r="R18" s="100">
        <f>IF(ISNA(VLOOKUP($D18,'Overall Individual'!$B$2:$N$103,8,FALSE)),0,VLOOKUP($D18,'Overall Individual'!$B$2:$N$103,8,FALSE))</f>
        <v>0</v>
      </c>
      <c r="S18" s="185"/>
      <c r="T18" s="100">
        <f>IF(ISNA(VLOOKUP($D18,'Overall Individual'!$B$2:$N$103,9,FALSE)),0,VLOOKUP($D18,'Overall Individual'!$B$2:$N$103,9,FALSE))</f>
        <v>0</v>
      </c>
      <c r="U18" s="185"/>
      <c r="V18" s="126">
        <f>IF(ISNA(VLOOKUP($D18,'Overall Individual'!$B$2:$N$103,10,FALSE)),0,VLOOKUP($D18,'Overall Individual'!$B$2:$N$103,10,FALSE))</f>
        <v>0</v>
      </c>
      <c r="W18" s="185"/>
      <c r="X18" s="126">
        <f>IF(ISNA(VLOOKUP($D18,'Overall Individual'!$B$2:$N$103,11,FALSE)),0,VLOOKUP($D18,'Overall Individual'!$B$2:$N$103,11,FALSE))</f>
        <v>0</v>
      </c>
      <c r="Y18" s="185"/>
      <c r="Z18" s="126">
        <f>IF(ISNA(VLOOKUP($D18,'Overall Individual'!$B$2:$N$103,12,FALSE)),0,VLOOKUP($D18,'Overall Individual'!$B$2:$N$103,12,FALSE))</f>
        <v>0</v>
      </c>
      <c r="AA18" s="185"/>
    </row>
    <row r="19" spans="1:27" ht="12.75" customHeight="1" x14ac:dyDescent="0.5">
      <c r="A19" s="190"/>
      <c r="B19" s="191"/>
      <c r="C19" s="191"/>
      <c r="D19" s="60" t="s">
        <v>98</v>
      </c>
      <c r="E19" s="61">
        <f>VLOOKUP(D19,Runners!A$2:B$136,2,FALSE)</f>
        <v>180000</v>
      </c>
      <c r="F19" s="193"/>
      <c r="G19" s="201"/>
      <c r="H19" s="66">
        <f>IF(ISNA(VLOOKUP($D19,'Overall Individual'!$B$2:$N$103,3,FALSE)),0,VLOOKUP($D19,'Overall Individual'!$B$2:$N$103,3,FALSE))</f>
        <v>67</v>
      </c>
      <c r="I19" s="185"/>
      <c r="J19" s="67">
        <f>IF(ISNA(VLOOKUP($D19,'Overall Individual'!$B$2:$N$103,4,FALSE)),0,VLOOKUP($D19,'Overall Individual'!$B$2:$N$103,4,FALSE))</f>
        <v>68</v>
      </c>
      <c r="K19" s="185"/>
      <c r="L19" s="67">
        <f>IF(ISNA(VLOOKUP($D19,'Overall Individual'!$B$2:$N$103,5,FALSE)),0,VLOOKUP($D19,'Overall Individual'!$B$2:$N$103,5,FALSE))</f>
        <v>0</v>
      </c>
      <c r="M19" s="185"/>
      <c r="N19" s="68">
        <f>IF(ISNA(VLOOKUP($D19,'Overall Individual'!$B$2:$N$103,6,FALSE)),0,VLOOKUP($D19,'Overall Individual'!$B$2:$N$103,6,FALSE))</f>
        <v>58</v>
      </c>
      <c r="O19" s="198"/>
      <c r="P19" s="100">
        <f>IF(ISNA(VLOOKUP($D19,'Overall Individual'!$B$2:$N$103,7,FALSE)),0,VLOOKUP($D19,'Overall Individual'!$B$2:$N$103,7,FALSE))</f>
        <v>0</v>
      </c>
      <c r="Q19" s="188"/>
      <c r="R19" s="100">
        <f>IF(ISNA(VLOOKUP($D19,'Overall Individual'!$B$2:$N$103,8,FALSE)),0,VLOOKUP($D19,'Overall Individual'!$B$2:$N$103,8,FALSE))</f>
        <v>0</v>
      </c>
      <c r="S19" s="185"/>
      <c r="T19" s="100">
        <f>IF(ISNA(VLOOKUP($D19,'Overall Individual'!$B$2:$N$103,9,FALSE)),0,VLOOKUP($D19,'Overall Individual'!$B$2:$N$103,9,FALSE))</f>
        <v>0</v>
      </c>
      <c r="U19" s="185"/>
      <c r="V19" s="126">
        <f>IF(ISNA(VLOOKUP($D19,'Overall Individual'!$B$2:$N$103,10,FALSE)),0,VLOOKUP($D19,'Overall Individual'!$B$2:$N$103,10,FALSE))</f>
        <v>0</v>
      </c>
      <c r="W19" s="185"/>
      <c r="X19" s="126">
        <f>IF(ISNA(VLOOKUP($D19,'Overall Individual'!$B$2:$N$103,11,FALSE)),0,VLOOKUP($D19,'Overall Individual'!$B$2:$N$103,11,FALSE))</f>
        <v>0</v>
      </c>
      <c r="Y19" s="185"/>
      <c r="Z19" s="126">
        <f>IF(ISNA(VLOOKUP($D19,'Overall Individual'!$B$2:$N$103,12,FALSE)),0,VLOOKUP($D19,'Overall Individual'!$B$2:$N$103,12,FALSE))</f>
        <v>0</v>
      </c>
      <c r="AA19" s="185"/>
    </row>
    <row r="20" spans="1:27" ht="12.75" customHeight="1" x14ac:dyDescent="0.5">
      <c r="A20" s="190"/>
      <c r="B20" s="191"/>
      <c r="C20" s="191"/>
      <c r="D20" s="60" t="s">
        <v>54</v>
      </c>
      <c r="E20" s="61">
        <f>VLOOKUP(D20,Runners!A$2:B$136,2,FALSE)</f>
        <v>170000</v>
      </c>
      <c r="F20" s="193"/>
      <c r="G20" s="201"/>
      <c r="H20" s="66">
        <f>IF(ISNA(VLOOKUP($D20,'Overall Individual'!$B$2:$N$103,3,FALSE)),0,VLOOKUP($D20,'Overall Individual'!$B$2:$N$103,3,FALSE))</f>
        <v>60</v>
      </c>
      <c r="I20" s="185"/>
      <c r="J20" s="67">
        <f>IF(ISNA(VLOOKUP($D20,'Overall Individual'!$B$2:$N$103,4,FALSE)),0,VLOOKUP($D20,'Overall Individual'!$B$2:$N$103,4,FALSE))</f>
        <v>0</v>
      </c>
      <c r="K20" s="185"/>
      <c r="L20" s="67">
        <f>IF(ISNA(VLOOKUP($D20,'Overall Individual'!$B$2:$N$103,5,FALSE)),0,VLOOKUP($D20,'Overall Individual'!$B$2:$N$103,5,FALSE))</f>
        <v>53</v>
      </c>
      <c r="M20" s="185"/>
      <c r="N20" s="68">
        <f>IF(ISNA(VLOOKUP($D20,'Overall Individual'!$B$2:$N$103,6,FALSE)),0,VLOOKUP($D20,'Overall Individual'!$B$2:$N$103,6,FALSE))</f>
        <v>0</v>
      </c>
      <c r="O20" s="198"/>
      <c r="P20" s="100">
        <f>IF(ISNA(VLOOKUP($D20,'Overall Individual'!$B$2:$N$103,7,FALSE)),0,VLOOKUP($D20,'Overall Individual'!$B$2:$N$103,7,FALSE))</f>
        <v>0</v>
      </c>
      <c r="Q20" s="188"/>
      <c r="R20" s="100">
        <f>IF(ISNA(VLOOKUP($D20,'Overall Individual'!$B$2:$N$103,8,FALSE)),0,VLOOKUP($D20,'Overall Individual'!$B$2:$N$103,8,FALSE))</f>
        <v>0</v>
      </c>
      <c r="S20" s="185"/>
      <c r="T20" s="100">
        <f>IF(ISNA(VLOOKUP($D20,'Overall Individual'!$B$2:$N$103,9,FALSE)),0,VLOOKUP($D20,'Overall Individual'!$B$2:$N$103,9,FALSE))</f>
        <v>0</v>
      </c>
      <c r="U20" s="185"/>
      <c r="V20" s="126">
        <f>IF(ISNA(VLOOKUP($D20,'Overall Individual'!$B$2:$N$103,10,FALSE)),0,VLOOKUP($D20,'Overall Individual'!$B$2:$N$103,10,FALSE))</f>
        <v>0</v>
      </c>
      <c r="W20" s="185"/>
      <c r="X20" s="126">
        <f>IF(ISNA(VLOOKUP($D20,'Overall Individual'!$B$2:$N$103,11,FALSE)),0,VLOOKUP($D20,'Overall Individual'!$B$2:$N$103,11,FALSE))</f>
        <v>0</v>
      </c>
      <c r="Y20" s="185"/>
      <c r="Z20" s="126">
        <f>IF(ISNA(VLOOKUP($D20,'Overall Individual'!$B$2:$N$103,12,FALSE)),0,VLOOKUP($D20,'Overall Individual'!$B$2:$N$103,12,FALSE))</f>
        <v>0</v>
      </c>
      <c r="AA20" s="185"/>
    </row>
    <row r="21" spans="1:27" ht="12.75" customHeight="1" thickBot="1" x14ac:dyDescent="0.55000000000000004">
      <c r="A21" s="190"/>
      <c r="B21" s="191"/>
      <c r="C21" s="191"/>
      <c r="D21" s="69" t="s">
        <v>53</v>
      </c>
      <c r="E21" s="76">
        <f>VLOOKUP(D21,Runners!A$2:B$136,2,FALSE)</f>
        <v>180000</v>
      </c>
      <c r="F21" s="194"/>
      <c r="G21" s="202"/>
      <c r="H21" s="70">
        <f>IF(ISNA(VLOOKUP($D21,'Overall Individual'!$B$2:$N$103,3,FALSE)),0,VLOOKUP($D21,'Overall Individual'!$B$2:$N$103,3,FALSE))</f>
        <v>79</v>
      </c>
      <c r="I21" s="186"/>
      <c r="J21" s="71">
        <f>IF(ISNA(VLOOKUP($D21,'Overall Individual'!$B$2:$N$103,4,FALSE)),0,VLOOKUP($D21,'Overall Individual'!$B$2:$N$103,4,FALSE))</f>
        <v>0</v>
      </c>
      <c r="K21" s="186"/>
      <c r="L21" s="71">
        <f>IF(ISNA(VLOOKUP($D21,'Overall Individual'!$B$2:$N$103,5,FALSE)),0,VLOOKUP($D21,'Overall Individual'!$B$2:$N$103,5,FALSE))</f>
        <v>79</v>
      </c>
      <c r="M21" s="186"/>
      <c r="N21" s="72">
        <f>IF(ISNA(VLOOKUP($D21,'Overall Individual'!$B$2:$N$103,6,FALSE)),0,VLOOKUP($D21,'Overall Individual'!$B$2:$N$103,6,FALSE))</f>
        <v>79</v>
      </c>
      <c r="O21" s="199"/>
      <c r="P21" s="127">
        <f>IF(ISNA(VLOOKUP($D21,'Overall Individual'!$B$2:$N$103,7,FALSE)),0,VLOOKUP($D21,'Overall Individual'!$B$2:$N$103,7,FALSE))</f>
        <v>0</v>
      </c>
      <c r="Q21" s="189"/>
      <c r="R21" s="127">
        <f>IF(ISNA(VLOOKUP($D21,'Overall Individual'!$B$2:$N$103,8,FALSE)),0,VLOOKUP($D21,'Overall Individual'!$B$2:$N$103,8,FALSE))</f>
        <v>0</v>
      </c>
      <c r="S21" s="186"/>
      <c r="T21" s="127">
        <f>IF(ISNA(VLOOKUP($D21,'Overall Individual'!$B$2:$N$103,9,FALSE)),0,VLOOKUP($D21,'Overall Individual'!$B$2:$N$103,9,FALSE))</f>
        <v>0</v>
      </c>
      <c r="U21" s="186"/>
      <c r="V21" s="128">
        <f>IF(ISNA(VLOOKUP($D21,'Overall Individual'!$B$2:$N$103,10,FALSE)),0,VLOOKUP($D21,'Overall Individual'!$B$2:$N$103,10,FALSE))</f>
        <v>0</v>
      </c>
      <c r="W21" s="186"/>
      <c r="X21" s="128">
        <f>IF(ISNA(VLOOKUP($D21,'Overall Individual'!$B$2:$N$103,11,FALSE)),0,VLOOKUP($D21,'Overall Individual'!$B$2:$N$103,11,FALSE))</f>
        <v>0</v>
      </c>
      <c r="Y21" s="186"/>
      <c r="Z21" s="128">
        <f>IF(ISNA(VLOOKUP($D21,'Overall Individual'!$B$2:$N$103,12,FALSE)),0,VLOOKUP($D21,'Overall Individual'!$B$2:$N$103,12,FALSE))</f>
        <v>0</v>
      </c>
      <c r="AA21" s="186"/>
    </row>
    <row r="22" spans="1:27" ht="12.75" customHeight="1" thickTop="1" x14ac:dyDescent="0.5">
      <c r="A22" s="190">
        <v>5</v>
      </c>
      <c r="B22" s="191" t="s">
        <v>190</v>
      </c>
      <c r="C22" s="191" t="s">
        <v>120</v>
      </c>
      <c r="D22" s="73" t="s">
        <v>102</v>
      </c>
      <c r="E22" s="74">
        <f>VLOOKUP(D22,Runners!A$2:B$136,2,FALSE)</f>
        <v>250000</v>
      </c>
      <c r="F22" s="192">
        <f>SUM(E22:E26)</f>
        <v>990000</v>
      </c>
      <c r="G22" s="200"/>
      <c r="H22" s="62">
        <f>IF(ISNA(VLOOKUP($D22,'Overall Individual'!$B$2:$N$103,3,FALSE)),0,VLOOKUP($D22,'Overall Individual'!$B$2:$N$103,3,FALSE))</f>
        <v>98</v>
      </c>
      <c r="I22" s="184">
        <f t="shared" ref="I22" si="18">SUM(H22:H26)</f>
        <v>175</v>
      </c>
      <c r="J22" s="64">
        <f>IF(ISNA(VLOOKUP($D22,'Overall Individual'!$B$2:$N$103,4,FALSE)),0,VLOOKUP($D22,'Overall Individual'!$B$2:$N$103,4,FALSE))</f>
        <v>99</v>
      </c>
      <c r="K22" s="184">
        <f t="shared" ref="K22" si="19">SUM(J22:J26)</f>
        <v>169</v>
      </c>
      <c r="L22" s="64">
        <f>IF(ISNA(VLOOKUP($D22,'Overall Individual'!$B$2:$N$103,5,FALSE)),0,VLOOKUP($D22,'Overall Individual'!$B$2:$N$103,5,FALSE))</f>
        <v>96</v>
      </c>
      <c r="M22" s="184">
        <f t="shared" ref="M22" si="20">SUM(L22:L26)</f>
        <v>162</v>
      </c>
      <c r="N22" s="75">
        <f>IF(ISNA(VLOOKUP($D22,'Overall Individual'!$B$2:$N$103,6,FALSE)),0,VLOOKUP($D22,'Overall Individual'!$B$2:$N$103,6,FALSE))</f>
        <v>96</v>
      </c>
      <c r="O22" s="197">
        <f t="shared" ref="O22" si="21">SUM(N22:N26)</f>
        <v>158</v>
      </c>
      <c r="P22" s="124">
        <f>IF(ISNA(VLOOKUP($D22,'Overall Individual'!$B$2:$N$103,7,FALSE)),0,VLOOKUP($D22,'Overall Individual'!$B$2:$N$103,7,FALSE))</f>
        <v>0</v>
      </c>
      <c r="Q22" s="187">
        <f t="shared" ref="Q22" si="22">SUM(P22:P26)</f>
        <v>0</v>
      </c>
      <c r="R22" s="124">
        <f>IF(ISNA(VLOOKUP($D22,'Overall Individual'!$B$2:$N$103,8,FALSE)),0,VLOOKUP($D22,'Overall Individual'!$B$2:$N$103,8,FALSE))</f>
        <v>0</v>
      </c>
      <c r="S22" s="184">
        <f>SUM(R22:R26)</f>
        <v>0</v>
      </c>
      <c r="T22" s="124">
        <f>IF(ISNA(VLOOKUP($D22,'Overall Individual'!$B$2:$N$103,9,FALSE)),0,VLOOKUP($D22,'Overall Individual'!$B$2:$N$103,9,FALSE))</f>
        <v>0</v>
      </c>
      <c r="U22" s="184">
        <f>SUM(T22:T26)</f>
        <v>0</v>
      </c>
      <c r="V22" s="125">
        <f>IF(ISNA(VLOOKUP($D22,'Overall Individual'!$B$2:$N$103,10,FALSE)),0,VLOOKUP($D22,'Overall Individual'!$B$2:$N$103,10,FALSE))</f>
        <v>0</v>
      </c>
      <c r="W22" s="184">
        <f>SUM(V22:V26)</f>
        <v>0</v>
      </c>
      <c r="X22" s="125">
        <f>IF(ISNA(VLOOKUP($D22,'Overall Individual'!$B$2:$N$103,11,FALSE)),0,VLOOKUP($D22,'Overall Individual'!$B$2:$N$103,11,FALSE))</f>
        <v>0</v>
      </c>
      <c r="Y22" s="184">
        <f>SUM(X22:X26)</f>
        <v>0</v>
      </c>
      <c r="Z22" s="125">
        <f>IF(ISNA(VLOOKUP($D22,'Overall Individual'!$B$2:$N$103,12,FALSE)),0,VLOOKUP($D22,'Overall Individual'!$B$2:$N$103,12,FALSE))</f>
        <v>0</v>
      </c>
      <c r="AA22" s="184">
        <f>SUM(Z22:Z26)</f>
        <v>0</v>
      </c>
    </row>
    <row r="23" spans="1:27" ht="12.75" customHeight="1" x14ac:dyDescent="0.5">
      <c r="A23" s="190"/>
      <c r="B23" s="191"/>
      <c r="C23" s="191"/>
      <c r="D23" s="60" t="s">
        <v>89</v>
      </c>
      <c r="E23" s="61">
        <f>VLOOKUP(D23,Runners!A$2:B$136,2,FALSE)</f>
        <v>215000</v>
      </c>
      <c r="F23" s="193"/>
      <c r="G23" s="201"/>
      <c r="H23" s="66">
        <f>IF(ISNA(VLOOKUP($D23,'Overall Individual'!$B$2:$N$103,3,FALSE)),0,VLOOKUP($D23,'Overall Individual'!$B$2:$N$103,3,FALSE))</f>
        <v>0</v>
      </c>
      <c r="I23" s="185"/>
      <c r="J23" s="67">
        <f>IF(ISNA(VLOOKUP($D23,'Overall Individual'!$B$2:$N$103,4,FALSE)),0,VLOOKUP($D23,'Overall Individual'!$B$2:$N$103,4,FALSE))</f>
        <v>0</v>
      </c>
      <c r="K23" s="185"/>
      <c r="L23" s="67">
        <f>IF(ISNA(VLOOKUP($D23,'Overall Individual'!$B$2:$N$103,5,FALSE)),0,VLOOKUP($D23,'Overall Individual'!$B$2:$N$103,5,FALSE))</f>
        <v>0</v>
      </c>
      <c r="M23" s="185"/>
      <c r="N23" s="68">
        <f>IF(ISNA(VLOOKUP($D23,'Overall Individual'!$B$2:$N$103,6,FALSE)),0,VLOOKUP($D23,'Overall Individual'!$B$2:$N$103,6,FALSE))</f>
        <v>0</v>
      </c>
      <c r="O23" s="198"/>
      <c r="P23" s="100">
        <f>IF(ISNA(VLOOKUP($D23,'Overall Individual'!$B$2:$N$103,7,FALSE)),0,VLOOKUP($D23,'Overall Individual'!$B$2:$N$103,7,FALSE))</f>
        <v>0</v>
      </c>
      <c r="Q23" s="188"/>
      <c r="R23" s="100">
        <f>IF(ISNA(VLOOKUP($D23,'Overall Individual'!$B$2:$N$103,8,FALSE)),0,VLOOKUP($D23,'Overall Individual'!$B$2:$N$103,8,FALSE))</f>
        <v>0</v>
      </c>
      <c r="S23" s="185"/>
      <c r="T23" s="100">
        <f>IF(ISNA(VLOOKUP($D23,'Overall Individual'!$B$2:$N$103,9,FALSE)),0,VLOOKUP($D23,'Overall Individual'!$B$2:$N$103,9,FALSE))</f>
        <v>0</v>
      </c>
      <c r="U23" s="185"/>
      <c r="V23" s="126">
        <f>IF(ISNA(VLOOKUP($D23,'Overall Individual'!$B$2:$N$103,10,FALSE)),0,VLOOKUP($D23,'Overall Individual'!$B$2:$N$103,10,FALSE))</f>
        <v>0</v>
      </c>
      <c r="W23" s="185"/>
      <c r="X23" s="126">
        <f>IF(ISNA(VLOOKUP($D23,'Overall Individual'!$B$2:$N$103,11,FALSE)),0,VLOOKUP($D23,'Overall Individual'!$B$2:$N$103,11,FALSE))</f>
        <v>0</v>
      </c>
      <c r="Y23" s="185"/>
      <c r="Z23" s="126">
        <f>IF(ISNA(VLOOKUP($D23,'Overall Individual'!$B$2:$N$103,12,FALSE)),0,VLOOKUP($D23,'Overall Individual'!$B$2:$N$103,12,FALSE))</f>
        <v>0</v>
      </c>
      <c r="AA23" s="185"/>
    </row>
    <row r="24" spans="1:27" ht="12.75" customHeight="1" x14ac:dyDescent="0.5">
      <c r="A24" s="190"/>
      <c r="B24" s="191"/>
      <c r="C24" s="191"/>
      <c r="D24" s="60" t="s">
        <v>169</v>
      </c>
      <c r="E24" s="61">
        <f>VLOOKUP(D24,Runners!A$2:B$136,2,FALSE)</f>
        <v>190000</v>
      </c>
      <c r="F24" s="193"/>
      <c r="G24" s="201"/>
      <c r="H24" s="66">
        <f>IF(ISNA(VLOOKUP($D24,'Overall Individual'!$B$2:$N$103,3,FALSE)),0,VLOOKUP($D24,'Overall Individual'!$B$2:$N$103,3,FALSE))</f>
        <v>77</v>
      </c>
      <c r="I24" s="185"/>
      <c r="J24" s="67">
        <f>IF(ISNA(VLOOKUP($D24,'Overall Individual'!$B$2:$N$103,4,FALSE)),0,VLOOKUP($D24,'Overall Individual'!$B$2:$N$103,4,FALSE))</f>
        <v>0</v>
      </c>
      <c r="K24" s="185"/>
      <c r="L24" s="67">
        <f>IF(ISNA(VLOOKUP($D24,'Overall Individual'!$B$2:$N$103,5,FALSE)),0,VLOOKUP($D24,'Overall Individual'!$B$2:$N$103,5,FALSE))</f>
        <v>0</v>
      </c>
      <c r="M24" s="185"/>
      <c r="N24" s="68">
        <f>IF(ISNA(VLOOKUP($D24,'Overall Individual'!$B$2:$N$103,6,FALSE)),0,VLOOKUP($D24,'Overall Individual'!$B$2:$N$103,6,FALSE))</f>
        <v>0</v>
      </c>
      <c r="O24" s="198"/>
      <c r="P24" s="100">
        <f>IF(ISNA(VLOOKUP($D24,'Overall Individual'!$B$2:$N$103,7,FALSE)),0,VLOOKUP($D24,'Overall Individual'!$B$2:$N$103,7,FALSE))</f>
        <v>0</v>
      </c>
      <c r="Q24" s="188"/>
      <c r="R24" s="100">
        <f>IF(ISNA(VLOOKUP($D24,'Overall Individual'!$B$2:$N$103,8,FALSE)),0,VLOOKUP($D24,'Overall Individual'!$B$2:$N$103,8,FALSE))</f>
        <v>0</v>
      </c>
      <c r="S24" s="185"/>
      <c r="T24" s="100">
        <f>IF(ISNA(VLOOKUP($D24,'Overall Individual'!$B$2:$N$103,9,FALSE)),0,VLOOKUP($D24,'Overall Individual'!$B$2:$N$103,9,FALSE))</f>
        <v>0</v>
      </c>
      <c r="U24" s="185"/>
      <c r="V24" s="126">
        <f>IF(ISNA(VLOOKUP($D24,'Overall Individual'!$B$2:$N$103,10,FALSE)),0,VLOOKUP($D24,'Overall Individual'!$B$2:$N$103,10,FALSE))</f>
        <v>0</v>
      </c>
      <c r="W24" s="185"/>
      <c r="X24" s="126">
        <f>IF(ISNA(VLOOKUP($D24,'Overall Individual'!$B$2:$N$103,11,FALSE)),0,VLOOKUP($D24,'Overall Individual'!$B$2:$N$103,11,FALSE))</f>
        <v>0</v>
      </c>
      <c r="Y24" s="185"/>
      <c r="Z24" s="126">
        <f>IF(ISNA(VLOOKUP($D24,'Overall Individual'!$B$2:$N$103,12,FALSE)),0,VLOOKUP($D24,'Overall Individual'!$B$2:$N$103,12,FALSE))</f>
        <v>0</v>
      </c>
      <c r="AA24" s="185"/>
    </row>
    <row r="25" spans="1:27" ht="12.75" customHeight="1" x14ac:dyDescent="0.5">
      <c r="A25" s="190"/>
      <c r="B25" s="191"/>
      <c r="C25" s="191"/>
      <c r="D25" s="60" t="s">
        <v>144</v>
      </c>
      <c r="E25" s="61">
        <f>VLOOKUP(D25,Runners!A$2:B$136,2,FALSE)</f>
        <v>165000</v>
      </c>
      <c r="F25" s="193"/>
      <c r="G25" s="201"/>
      <c r="H25" s="66">
        <f>IF(ISNA(VLOOKUP($D25,'Overall Individual'!$B$2:$N$103,3,FALSE)),0,VLOOKUP($D25,'Overall Individual'!$B$2:$N$103,3,FALSE))</f>
        <v>0</v>
      </c>
      <c r="I25" s="185"/>
      <c r="J25" s="67">
        <f>IF(ISNA(VLOOKUP($D25,'Overall Individual'!$B$2:$N$103,4,FALSE)),0,VLOOKUP($D25,'Overall Individual'!$B$2:$N$103,4,FALSE))</f>
        <v>0</v>
      </c>
      <c r="K25" s="185"/>
      <c r="L25" s="67">
        <f>IF(ISNA(VLOOKUP($D25,'Overall Individual'!$B$2:$N$103,5,FALSE)),0,VLOOKUP($D25,'Overall Individual'!$B$2:$N$103,5,FALSE))</f>
        <v>66</v>
      </c>
      <c r="M25" s="185"/>
      <c r="N25" s="68">
        <f>IF(ISNA(VLOOKUP($D25,'Overall Individual'!$B$2:$N$103,6,FALSE)),0,VLOOKUP($D25,'Overall Individual'!$B$2:$N$103,6,FALSE))</f>
        <v>62</v>
      </c>
      <c r="O25" s="198"/>
      <c r="P25" s="100">
        <f>IF(ISNA(VLOOKUP($D25,'Overall Individual'!$B$2:$N$103,7,FALSE)),0,VLOOKUP($D25,'Overall Individual'!$B$2:$N$103,7,FALSE))</f>
        <v>0</v>
      </c>
      <c r="Q25" s="188"/>
      <c r="R25" s="100">
        <f>IF(ISNA(VLOOKUP($D25,'Overall Individual'!$B$2:$N$103,8,FALSE)),0,VLOOKUP($D25,'Overall Individual'!$B$2:$N$103,8,FALSE))</f>
        <v>0</v>
      </c>
      <c r="S25" s="185"/>
      <c r="T25" s="100">
        <f>IF(ISNA(VLOOKUP($D25,'Overall Individual'!$B$2:$N$103,9,FALSE)),0,VLOOKUP($D25,'Overall Individual'!$B$2:$N$103,9,FALSE))</f>
        <v>0</v>
      </c>
      <c r="U25" s="185"/>
      <c r="V25" s="126">
        <f>IF(ISNA(VLOOKUP($D25,'Overall Individual'!$B$2:$N$103,10,FALSE)),0,VLOOKUP($D25,'Overall Individual'!$B$2:$N$103,10,FALSE))</f>
        <v>0</v>
      </c>
      <c r="W25" s="185"/>
      <c r="X25" s="126">
        <f>IF(ISNA(VLOOKUP($D25,'Overall Individual'!$B$2:$N$103,11,FALSE)),0,VLOOKUP($D25,'Overall Individual'!$B$2:$N$103,11,FALSE))</f>
        <v>0</v>
      </c>
      <c r="Y25" s="185"/>
      <c r="Z25" s="126">
        <f>IF(ISNA(VLOOKUP($D25,'Overall Individual'!$B$2:$N$103,12,FALSE)),0,VLOOKUP($D25,'Overall Individual'!$B$2:$N$103,12,FALSE))</f>
        <v>0</v>
      </c>
      <c r="AA25" s="185"/>
    </row>
    <row r="26" spans="1:27" ht="12.75" customHeight="1" thickBot="1" x14ac:dyDescent="0.55000000000000004">
      <c r="A26" s="190"/>
      <c r="B26" s="191"/>
      <c r="C26" s="191"/>
      <c r="D26" s="69" t="s">
        <v>84</v>
      </c>
      <c r="E26" s="76">
        <f>VLOOKUP(D26,Runners!A$2:B$136,2,FALSE)</f>
        <v>170000</v>
      </c>
      <c r="F26" s="194"/>
      <c r="G26" s="202"/>
      <c r="H26" s="70">
        <f>IF(ISNA(VLOOKUP($D26,'Overall Individual'!$B$2:$N$103,3,FALSE)),0,VLOOKUP($D26,'Overall Individual'!$B$2:$N$103,3,FALSE))</f>
        <v>0</v>
      </c>
      <c r="I26" s="186"/>
      <c r="J26" s="71">
        <f>IF(ISNA(VLOOKUP($D26,'Overall Individual'!$B$2:$N$103,4,FALSE)),0,VLOOKUP($D26,'Overall Individual'!$B$2:$N$103,4,FALSE))</f>
        <v>70</v>
      </c>
      <c r="K26" s="186"/>
      <c r="L26" s="71">
        <f>IF(ISNA(VLOOKUP($D26,'Overall Individual'!$B$2:$N$103,5,FALSE)),0,VLOOKUP($D26,'Overall Individual'!$B$2:$N$103,5,FALSE))</f>
        <v>0</v>
      </c>
      <c r="M26" s="186"/>
      <c r="N26" s="72">
        <f>IF(ISNA(VLOOKUP($D26,'Overall Individual'!$B$2:$N$103,6,FALSE)),0,VLOOKUP($D26,'Overall Individual'!$B$2:$N$103,6,FALSE))</f>
        <v>0</v>
      </c>
      <c r="O26" s="199"/>
      <c r="P26" s="127">
        <f>IF(ISNA(VLOOKUP($D26,'Overall Individual'!$B$2:$N$103,7,FALSE)),0,VLOOKUP($D26,'Overall Individual'!$B$2:$N$103,7,FALSE))</f>
        <v>0</v>
      </c>
      <c r="Q26" s="189"/>
      <c r="R26" s="127">
        <f>IF(ISNA(VLOOKUP($D26,'Overall Individual'!$B$2:$N$103,8,FALSE)),0,VLOOKUP($D26,'Overall Individual'!$B$2:$N$103,8,FALSE))</f>
        <v>0</v>
      </c>
      <c r="S26" s="186"/>
      <c r="T26" s="127">
        <f>IF(ISNA(VLOOKUP($D26,'Overall Individual'!$B$2:$N$103,9,FALSE)),0,VLOOKUP($D26,'Overall Individual'!$B$2:$N$103,9,FALSE))</f>
        <v>0</v>
      </c>
      <c r="U26" s="186"/>
      <c r="V26" s="128">
        <f>IF(ISNA(VLOOKUP($D26,'Overall Individual'!$B$2:$N$103,10,FALSE)),0,VLOOKUP($D26,'Overall Individual'!$B$2:$N$103,10,FALSE))</f>
        <v>0</v>
      </c>
      <c r="W26" s="186"/>
      <c r="X26" s="128">
        <f>IF(ISNA(VLOOKUP($D26,'Overall Individual'!$B$2:$N$103,11,FALSE)),0,VLOOKUP($D26,'Overall Individual'!$B$2:$N$103,11,FALSE))</f>
        <v>0</v>
      </c>
      <c r="Y26" s="186"/>
      <c r="Z26" s="128">
        <f>IF(ISNA(VLOOKUP($D26,'Overall Individual'!$B$2:$N$103,12,FALSE)),0,VLOOKUP($D26,'Overall Individual'!$B$2:$N$103,12,FALSE))</f>
        <v>0</v>
      </c>
      <c r="AA26" s="186"/>
    </row>
    <row r="27" spans="1:27" ht="12.75" customHeight="1" thickTop="1" x14ac:dyDescent="0.5">
      <c r="A27" s="190">
        <v>6</v>
      </c>
      <c r="B27" s="191" t="s">
        <v>191</v>
      </c>
      <c r="C27" s="191" t="s">
        <v>120</v>
      </c>
      <c r="D27" s="73" t="s">
        <v>102</v>
      </c>
      <c r="E27" s="61">
        <f>VLOOKUP(D27,Runners!A$2:B$136,2,FALSE)</f>
        <v>250000</v>
      </c>
      <c r="F27" s="192">
        <f>SUM(E27:E31)</f>
        <v>980000</v>
      </c>
      <c r="G27" s="200"/>
      <c r="H27" s="62">
        <f>IF(ISNA(VLOOKUP($D27,'Overall Individual'!$B$2:$N$103,3,FALSE)),0,VLOOKUP($D27,'Overall Individual'!$B$2:$N$103,3,FALSE))</f>
        <v>98</v>
      </c>
      <c r="I27" s="184">
        <f t="shared" ref="I27" si="23">SUM(H27:H31)</f>
        <v>181</v>
      </c>
      <c r="J27" s="64">
        <f>IF(ISNA(VLOOKUP($D27,'Overall Individual'!$B$2:$N$103,4,FALSE)),0,VLOOKUP($D27,'Overall Individual'!$B$2:$N$103,4,FALSE))</f>
        <v>99</v>
      </c>
      <c r="K27" s="184">
        <f t="shared" ref="K27" si="24">SUM(J27:J31)</f>
        <v>178</v>
      </c>
      <c r="L27" s="64">
        <f>IF(ISNA(VLOOKUP($D27,'Overall Individual'!$B$2:$N$103,5,FALSE)),0,VLOOKUP($D27,'Overall Individual'!$B$2:$N$103,5,FALSE))</f>
        <v>96</v>
      </c>
      <c r="M27" s="184">
        <f t="shared" ref="M27" si="25">SUM(L27:L31)</f>
        <v>232</v>
      </c>
      <c r="N27" s="75">
        <f>IF(ISNA(VLOOKUP($D27,'Overall Individual'!$B$2:$N$103,6,FALSE)),0,VLOOKUP($D27,'Overall Individual'!$B$2:$N$103,6,FALSE))</f>
        <v>96</v>
      </c>
      <c r="O27" s="197">
        <f t="shared" ref="O27" si="26">SUM(N27:N31)</f>
        <v>158</v>
      </c>
      <c r="P27" s="124">
        <f>IF(ISNA(VLOOKUP($D27,'Overall Individual'!$B$2:$N$103,7,FALSE)),0,VLOOKUP($D27,'Overall Individual'!$B$2:$N$103,7,FALSE))</f>
        <v>0</v>
      </c>
      <c r="Q27" s="187">
        <f t="shared" ref="Q27" si="27">SUM(P27:P31)</f>
        <v>0</v>
      </c>
      <c r="R27" s="124">
        <f>IF(ISNA(VLOOKUP($D27,'Overall Individual'!$B$2:$N$103,8,FALSE)),0,VLOOKUP($D27,'Overall Individual'!$B$2:$N$103,8,FALSE))</f>
        <v>0</v>
      </c>
      <c r="S27" s="184">
        <f>SUM(R27:R31)</f>
        <v>0</v>
      </c>
      <c r="T27" s="124">
        <f>IF(ISNA(VLOOKUP($D27,'Overall Individual'!$B$2:$N$103,9,FALSE)),0,VLOOKUP($D27,'Overall Individual'!$B$2:$N$103,9,FALSE))</f>
        <v>0</v>
      </c>
      <c r="U27" s="184">
        <f>SUM(T27:T31)</f>
        <v>0</v>
      </c>
      <c r="V27" s="125">
        <f>IF(ISNA(VLOOKUP($D27,'Overall Individual'!$B$2:$N$103,10,FALSE)),0,VLOOKUP($D27,'Overall Individual'!$B$2:$N$103,10,FALSE))</f>
        <v>0</v>
      </c>
      <c r="W27" s="184">
        <f>SUM(V27:V31)</f>
        <v>0</v>
      </c>
      <c r="X27" s="125">
        <f>IF(ISNA(VLOOKUP($D27,'Overall Individual'!$B$2:$N$103,11,FALSE)),0,VLOOKUP($D27,'Overall Individual'!$B$2:$N$103,11,FALSE))</f>
        <v>0</v>
      </c>
      <c r="Y27" s="184">
        <f>SUM(X27:X31)</f>
        <v>0</v>
      </c>
      <c r="Z27" s="125">
        <f>IF(ISNA(VLOOKUP($D27,'Overall Individual'!$B$2:$N$103,12,FALSE)),0,VLOOKUP($D27,'Overall Individual'!$B$2:$N$103,12,FALSE))</f>
        <v>0</v>
      </c>
      <c r="AA27" s="184">
        <f>SUM(Z27:Z31)</f>
        <v>0</v>
      </c>
    </row>
    <row r="28" spans="1:27" ht="12.75" customHeight="1" x14ac:dyDescent="0.5">
      <c r="A28" s="190"/>
      <c r="B28" s="191"/>
      <c r="C28" s="191"/>
      <c r="D28" s="60" t="s">
        <v>90</v>
      </c>
      <c r="E28" s="61">
        <f>VLOOKUP(D28,Runners!A$2:B$136,2,FALSE)</f>
        <v>200000</v>
      </c>
      <c r="F28" s="193"/>
      <c r="G28" s="201"/>
      <c r="H28" s="66">
        <f>IF(ISNA(VLOOKUP($D28,'Overall Individual'!$B$2:$N$103,3,FALSE)),0,VLOOKUP($D28,'Overall Individual'!$B$2:$N$103,3,FALSE))</f>
        <v>83</v>
      </c>
      <c r="I28" s="185"/>
      <c r="J28" s="67">
        <f>IF(ISNA(VLOOKUP($D28,'Overall Individual'!$B$2:$N$103,4,FALSE)),0,VLOOKUP($D28,'Overall Individual'!$B$2:$N$103,4,FALSE))</f>
        <v>79</v>
      </c>
      <c r="K28" s="185"/>
      <c r="L28" s="67">
        <f>IF(ISNA(VLOOKUP($D28,'Overall Individual'!$B$2:$N$103,5,FALSE)),0,VLOOKUP($D28,'Overall Individual'!$B$2:$N$103,5,FALSE))</f>
        <v>70</v>
      </c>
      <c r="M28" s="185"/>
      <c r="N28" s="68">
        <f>IF(ISNA(VLOOKUP($D28,'Overall Individual'!$B$2:$N$103,6,FALSE)),0,VLOOKUP($D28,'Overall Individual'!$B$2:$N$103,6,FALSE))</f>
        <v>0</v>
      </c>
      <c r="O28" s="198"/>
      <c r="P28" s="100">
        <f>IF(ISNA(VLOOKUP($D28,'Overall Individual'!$B$2:$N$103,7,FALSE)),0,VLOOKUP($D28,'Overall Individual'!$B$2:$N$103,7,FALSE))</f>
        <v>0</v>
      </c>
      <c r="Q28" s="188"/>
      <c r="R28" s="100">
        <f>IF(ISNA(VLOOKUP($D28,'Overall Individual'!$B$2:$N$103,8,FALSE)),0,VLOOKUP($D28,'Overall Individual'!$B$2:$N$103,8,FALSE))</f>
        <v>0</v>
      </c>
      <c r="S28" s="185"/>
      <c r="T28" s="100">
        <f>IF(ISNA(VLOOKUP($D28,'Overall Individual'!$B$2:$N$103,9,FALSE)),0,VLOOKUP($D28,'Overall Individual'!$B$2:$N$103,9,FALSE))</f>
        <v>0</v>
      </c>
      <c r="U28" s="185"/>
      <c r="V28" s="126">
        <f>IF(ISNA(VLOOKUP($D28,'Overall Individual'!$B$2:$N$103,10,FALSE)),0,VLOOKUP($D28,'Overall Individual'!$B$2:$N$103,10,FALSE))</f>
        <v>0</v>
      </c>
      <c r="W28" s="185"/>
      <c r="X28" s="126">
        <f>IF(ISNA(VLOOKUP($D28,'Overall Individual'!$B$2:$N$103,11,FALSE)),0,VLOOKUP($D28,'Overall Individual'!$B$2:$N$103,11,FALSE))</f>
        <v>0</v>
      </c>
      <c r="Y28" s="185"/>
      <c r="Z28" s="126">
        <f>IF(ISNA(VLOOKUP($D28,'Overall Individual'!$B$2:$N$103,12,FALSE)),0,VLOOKUP($D28,'Overall Individual'!$B$2:$N$103,12,FALSE))</f>
        <v>0</v>
      </c>
      <c r="AA28" s="185"/>
    </row>
    <row r="29" spans="1:27" ht="12.75" customHeight="1" x14ac:dyDescent="0.5">
      <c r="A29" s="190"/>
      <c r="B29" s="191"/>
      <c r="C29" s="191"/>
      <c r="D29" s="60" t="s">
        <v>103</v>
      </c>
      <c r="E29" s="61">
        <f>VLOOKUP(D29,Runners!A$2:B$136,2,FALSE)</f>
        <v>185000</v>
      </c>
      <c r="F29" s="193"/>
      <c r="G29" s="201"/>
      <c r="H29" s="66">
        <f>IF(ISNA(VLOOKUP($D29,'Overall Individual'!$B$2:$N$103,3,FALSE)),0,VLOOKUP($D29,'Overall Individual'!$B$2:$N$103,3,FALSE))</f>
        <v>0</v>
      </c>
      <c r="I29" s="185"/>
      <c r="J29" s="67">
        <f>IF(ISNA(VLOOKUP($D29,'Overall Individual'!$B$2:$N$103,4,FALSE)),0,VLOOKUP($D29,'Overall Individual'!$B$2:$N$103,4,FALSE))</f>
        <v>0</v>
      </c>
      <c r="K29" s="185"/>
      <c r="L29" s="67">
        <f>IF(ISNA(VLOOKUP($D29,'Overall Individual'!$B$2:$N$103,5,FALSE)),0,VLOOKUP($D29,'Overall Individual'!$B$2:$N$103,5,FALSE))</f>
        <v>0</v>
      </c>
      <c r="M29" s="185"/>
      <c r="N29" s="68">
        <f>IF(ISNA(VLOOKUP($D29,'Overall Individual'!$B$2:$N$103,6,FALSE)),0,VLOOKUP($D29,'Overall Individual'!$B$2:$N$103,6,FALSE))</f>
        <v>0</v>
      </c>
      <c r="O29" s="198"/>
      <c r="P29" s="100">
        <f>IF(ISNA(VLOOKUP($D29,'Overall Individual'!$B$2:$N$103,7,FALSE)),0,VLOOKUP($D29,'Overall Individual'!$B$2:$N$103,7,FALSE))</f>
        <v>0</v>
      </c>
      <c r="Q29" s="188"/>
      <c r="R29" s="100">
        <f>IF(ISNA(VLOOKUP($D29,'Overall Individual'!$B$2:$N$103,8,FALSE)),0,VLOOKUP($D29,'Overall Individual'!$B$2:$N$103,8,FALSE))</f>
        <v>0</v>
      </c>
      <c r="S29" s="185"/>
      <c r="T29" s="100">
        <f>IF(ISNA(VLOOKUP($D29,'Overall Individual'!$B$2:$N$103,9,FALSE)),0,VLOOKUP($D29,'Overall Individual'!$B$2:$N$103,9,FALSE))</f>
        <v>0</v>
      </c>
      <c r="U29" s="185"/>
      <c r="V29" s="126">
        <f>IF(ISNA(VLOOKUP($D29,'Overall Individual'!$B$2:$N$103,10,FALSE)),0,VLOOKUP($D29,'Overall Individual'!$B$2:$N$103,10,FALSE))</f>
        <v>0</v>
      </c>
      <c r="W29" s="185"/>
      <c r="X29" s="126">
        <f>IF(ISNA(VLOOKUP($D29,'Overall Individual'!$B$2:$N$103,11,FALSE)),0,VLOOKUP($D29,'Overall Individual'!$B$2:$N$103,11,FALSE))</f>
        <v>0</v>
      </c>
      <c r="Y29" s="185"/>
      <c r="Z29" s="126">
        <f>IF(ISNA(VLOOKUP($D29,'Overall Individual'!$B$2:$N$103,12,FALSE)),0,VLOOKUP($D29,'Overall Individual'!$B$2:$N$103,12,FALSE))</f>
        <v>0</v>
      </c>
      <c r="AA29" s="185"/>
    </row>
    <row r="30" spans="1:27" ht="12.75" customHeight="1" x14ac:dyDescent="0.5">
      <c r="A30" s="190"/>
      <c r="B30" s="191"/>
      <c r="C30" s="191"/>
      <c r="D30" s="60" t="s">
        <v>131</v>
      </c>
      <c r="E30" s="61">
        <f>VLOOKUP(D30,Runners!A$2:B$136,2,FALSE)</f>
        <v>180000</v>
      </c>
      <c r="F30" s="193"/>
      <c r="G30" s="201"/>
      <c r="H30" s="66">
        <f>IF(ISNA(VLOOKUP($D30,'Overall Individual'!$B$2:$N$103,3,FALSE)),0,VLOOKUP($D30,'Overall Individual'!$B$2:$N$103,3,FALSE))</f>
        <v>0</v>
      </c>
      <c r="I30" s="185"/>
      <c r="J30" s="67">
        <f>IF(ISNA(VLOOKUP($D30,'Overall Individual'!$B$2:$N$103,4,FALSE)),0,VLOOKUP($D30,'Overall Individual'!$B$2:$N$103,4,FALSE))</f>
        <v>0</v>
      </c>
      <c r="K30" s="185"/>
      <c r="L30" s="67">
        <f>IF(ISNA(VLOOKUP($D30,'Overall Individual'!$B$2:$N$103,5,FALSE)),0,VLOOKUP($D30,'Overall Individual'!$B$2:$N$103,5,FALSE))</f>
        <v>0</v>
      </c>
      <c r="M30" s="185"/>
      <c r="N30" s="68">
        <f>IF(ISNA(VLOOKUP($D30,'Overall Individual'!$B$2:$N$103,6,FALSE)),0,VLOOKUP($D30,'Overall Individual'!$B$2:$N$103,6,FALSE))</f>
        <v>0</v>
      </c>
      <c r="O30" s="198"/>
      <c r="P30" s="100">
        <f>IF(ISNA(VLOOKUP($D30,'Overall Individual'!$B$2:$N$103,7,FALSE)),0,VLOOKUP($D30,'Overall Individual'!$B$2:$N$103,7,FALSE))</f>
        <v>0</v>
      </c>
      <c r="Q30" s="188"/>
      <c r="R30" s="100">
        <f>IF(ISNA(VLOOKUP($D30,'Overall Individual'!$B$2:$N$103,8,FALSE)),0,VLOOKUP($D30,'Overall Individual'!$B$2:$N$103,8,FALSE))</f>
        <v>0</v>
      </c>
      <c r="S30" s="185"/>
      <c r="T30" s="100">
        <f>IF(ISNA(VLOOKUP($D30,'Overall Individual'!$B$2:$N$103,9,FALSE)),0,VLOOKUP($D30,'Overall Individual'!$B$2:$N$103,9,FALSE))</f>
        <v>0</v>
      </c>
      <c r="U30" s="185"/>
      <c r="V30" s="126">
        <f>IF(ISNA(VLOOKUP($D30,'Overall Individual'!$B$2:$N$103,10,FALSE)),0,VLOOKUP($D30,'Overall Individual'!$B$2:$N$103,10,FALSE))</f>
        <v>0</v>
      </c>
      <c r="W30" s="185"/>
      <c r="X30" s="126">
        <f>IF(ISNA(VLOOKUP($D30,'Overall Individual'!$B$2:$N$103,11,FALSE)),0,VLOOKUP($D30,'Overall Individual'!$B$2:$N$103,11,FALSE))</f>
        <v>0</v>
      </c>
      <c r="Y30" s="185"/>
      <c r="Z30" s="126">
        <f>IF(ISNA(VLOOKUP($D30,'Overall Individual'!$B$2:$N$103,12,FALSE)),0,VLOOKUP($D30,'Overall Individual'!$B$2:$N$103,12,FALSE))</f>
        <v>0</v>
      </c>
      <c r="AA30" s="185"/>
    </row>
    <row r="31" spans="1:27" ht="12.75" customHeight="1" thickBot="1" x14ac:dyDescent="0.55000000000000004">
      <c r="A31" s="190"/>
      <c r="B31" s="191"/>
      <c r="C31" s="191"/>
      <c r="D31" s="69" t="s">
        <v>144</v>
      </c>
      <c r="E31" s="61">
        <f>VLOOKUP(D31,Runners!A$2:B$136,2,FALSE)</f>
        <v>165000</v>
      </c>
      <c r="F31" s="194"/>
      <c r="G31" s="202"/>
      <c r="H31" s="70">
        <f>IF(ISNA(VLOOKUP($D31,'Overall Individual'!$B$2:$N$103,3,FALSE)),0,VLOOKUP($D31,'Overall Individual'!$B$2:$N$103,3,FALSE))</f>
        <v>0</v>
      </c>
      <c r="I31" s="186"/>
      <c r="J31" s="71">
        <f>IF(ISNA(VLOOKUP($D31,'Overall Individual'!$B$2:$N$103,4,FALSE)),0,VLOOKUP($D31,'Overall Individual'!$B$2:$N$103,4,FALSE))</f>
        <v>0</v>
      </c>
      <c r="K31" s="186"/>
      <c r="L31" s="71">
        <f>IF(ISNA(VLOOKUP($D31,'Overall Individual'!$B$2:$N$103,5,FALSE)),0,VLOOKUP($D31,'Overall Individual'!$B$2:$N$103,5,FALSE))</f>
        <v>66</v>
      </c>
      <c r="M31" s="186"/>
      <c r="N31" s="72">
        <f>IF(ISNA(VLOOKUP($D31,'Overall Individual'!$B$2:$N$103,6,FALSE)),0,VLOOKUP($D31,'Overall Individual'!$B$2:$N$103,6,FALSE))</f>
        <v>62</v>
      </c>
      <c r="O31" s="199"/>
      <c r="P31" s="127">
        <f>IF(ISNA(VLOOKUP($D31,'Overall Individual'!$B$2:$N$103,7,FALSE)),0,VLOOKUP($D31,'Overall Individual'!$B$2:$N$103,7,FALSE))</f>
        <v>0</v>
      </c>
      <c r="Q31" s="189"/>
      <c r="R31" s="127">
        <f>IF(ISNA(VLOOKUP($D31,'Overall Individual'!$B$2:$N$103,8,FALSE)),0,VLOOKUP($D31,'Overall Individual'!$B$2:$N$103,8,FALSE))</f>
        <v>0</v>
      </c>
      <c r="S31" s="186"/>
      <c r="T31" s="127">
        <f>IF(ISNA(VLOOKUP($D31,'Overall Individual'!$B$2:$N$103,9,FALSE)),0,VLOOKUP($D31,'Overall Individual'!$B$2:$N$103,9,FALSE))</f>
        <v>0</v>
      </c>
      <c r="U31" s="186"/>
      <c r="V31" s="128">
        <f>IF(ISNA(VLOOKUP($D31,'Overall Individual'!$B$2:$N$103,10,FALSE)),0,VLOOKUP($D31,'Overall Individual'!$B$2:$N$103,10,FALSE))</f>
        <v>0</v>
      </c>
      <c r="W31" s="186"/>
      <c r="X31" s="128">
        <f>IF(ISNA(VLOOKUP($D31,'Overall Individual'!$B$2:$N$103,11,FALSE)),0,VLOOKUP($D31,'Overall Individual'!$B$2:$N$103,11,FALSE))</f>
        <v>0</v>
      </c>
      <c r="Y31" s="186"/>
      <c r="Z31" s="128">
        <f>IF(ISNA(VLOOKUP($D31,'Overall Individual'!$B$2:$N$103,12,FALSE)),0,VLOOKUP($D31,'Overall Individual'!$B$2:$N$103,12,FALSE))</f>
        <v>0</v>
      </c>
      <c r="AA31" s="186"/>
    </row>
    <row r="32" spans="1:27" ht="12.75" customHeight="1" thickTop="1" x14ac:dyDescent="0.5">
      <c r="A32" s="190">
        <v>7</v>
      </c>
      <c r="B32" s="191" t="s">
        <v>192</v>
      </c>
      <c r="C32" s="191" t="s">
        <v>120</v>
      </c>
      <c r="D32" s="73" t="s">
        <v>99</v>
      </c>
      <c r="E32" s="74">
        <f>VLOOKUP(D32,Runners!A$2:B$136,2,FALSE)</f>
        <v>250000</v>
      </c>
      <c r="F32" s="192">
        <f>SUM(E32:E36)</f>
        <v>915000</v>
      </c>
      <c r="G32" s="200"/>
      <c r="H32" s="62">
        <f>IF(ISNA(VLOOKUP($D32,'Overall Individual'!$B$2:$N$103,3,FALSE)),0,VLOOKUP($D32,'Overall Individual'!$B$2:$N$103,3,FALSE))</f>
        <v>0</v>
      </c>
      <c r="I32" s="184">
        <f t="shared" ref="I32" si="28">SUM(H32:H36)</f>
        <v>184</v>
      </c>
      <c r="J32" s="64">
        <f>IF(ISNA(VLOOKUP($D32,'Overall Individual'!$B$2:$N$103,4,FALSE)),0,VLOOKUP($D32,'Overall Individual'!$B$2:$N$103,4,FALSE))</f>
        <v>96</v>
      </c>
      <c r="K32" s="184">
        <f t="shared" ref="K32" si="29">SUM(J32:J36)</f>
        <v>190</v>
      </c>
      <c r="L32" s="64">
        <f>IF(ISNA(VLOOKUP($D32,'Overall Individual'!$B$2:$N$103,5,FALSE)),0,VLOOKUP($D32,'Overall Individual'!$B$2:$N$103,5,FALSE))</f>
        <v>99</v>
      </c>
      <c r="M32" s="184">
        <f t="shared" ref="M32" si="30">SUM(L32:L36)</f>
        <v>277</v>
      </c>
      <c r="N32" s="75">
        <f>IF(ISNA(VLOOKUP($D32,'Overall Individual'!$B$2:$N$103,6,FALSE)),0,VLOOKUP($D32,'Overall Individual'!$B$2:$N$103,6,FALSE))</f>
        <v>99</v>
      </c>
      <c r="O32" s="197">
        <f t="shared" ref="O32" si="31">SUM(N32:N36)</f>
        <v>276</v>
      </c>
      <c r="P32" s="124">
        <f>IF(ISNA(VLOOKUP($D32,'Overall Individual'!$B$2:$N$103,7,FALSE)),0,VLOOKUP($D32,'Overall Individual'!$B$2:$N$103,7,FALSE))</f>
        <v>0</v>
      </c>
      <c r="Q32" s="187">
        <f t="shared" ref="Q32" si="32">SUM(P32:P36)</f>
        <v>0</v>
      </c>
      <c r="R32" s="124">
        <f>IF(ISNA(VLOOKUP($D32,'Overall Individual'!$B$2:$N$103,8,FALSE)),0,VLOOKUP($D32,'Overall Individual'!$B$2:$N$103,8,FALSE))</f>
        <v>0</v>
      </c>
      <c r="S32" s="184">
        <f>SUM(R32:R36)</f>
        <v>0</v>
      </c>
      <c r="T32" s="124">
        <f>IF(ISNA(VLOOKUP($D32,'Overall Individual'!$B$2:$N$103,9,FALSE)),0,VLOOKUP($D32,'Overall Individual'!$B$2:$N$103,9,FALSE))</f>
        <v>0</v>
      </c>
      <c r="U32" s="184">
        <f>SUM(T32:T36)</f>
        <v>0</v>
      </c>
      <c r="V32" s="125">
        <f>IF(ISNA(VLOOKUP($D32,'Overall Individual'!$B$2:$N$103,10,FALSE)),0,VLOOKUP($D32,'Overall Individual'!$B$2:$N$103,10,FALSE))</f>
        <v>0</v>
      </c>
      <c r="W32" s="184">
        <f>SUM(V32:V36)</f>
        <v>0</v>
      </c>
      <c r="X32" s="125">
        <f>IF(ISNA(VLOOKUP($D32,'Overall Individual'!$B$2:$N$103,11,FALSE)),0,VLOOKUP($D32,'Overall Individual'!$B$2:$N$103,11,FALSE))</f>
        <v>0</v>
      </c>
      <c r="Y32" s="184">
        <f>SUM(X32:X36)</f>
        <v>0</v>
      </c>
      <c r="Z32" s="125">
        <f>IF(ISNA(VLOOKUP($D32,'Overall Individual'!$B$2:$N$103,12,FALSE)),0,VLOOKUP($D32,'Overall Individual'!$B$2:$N$103,12,FALSE))</f>
        <v>0</v>
      </c>
      <c r="AA32" s="184">
        <f>SUM(Z32:Z36)</f>
        <v>0</v>
      </c>
    </row>
    <row r="33" spans="1:27" ht="12.75" customHeight="1" x14ac:dyDescent="0.5">
      <c r="A33" s="190"/>
      <c r="B33" s="191"/>
      <c r="C33" s="191"/>
      <c r="D33" s="77" t="s">
        <v>138</v>
      </c>
      <c r="E33" s="61">
        <f>VLOOKUP(D33,Runners!A$2:B$136,2,FALSE)</f>
        <v>225000</v>
      </c>
      <c r="F33" s="193"/>
      <c r="G33" s="201"/>
      <c r="H33" s="66">
        <f>IF(ISNA(VLOOKUP($D33,'Overall Individual'!$B$2:$N$103,3,FALSE)),0,VLOOKUP($D33,'Overall Individual'!$B$2:$N$103,3,FALSE))</f>
        <v>90</v>
      </c>
      <c r="I33" s="185"/>
      <c r="J33" s="67">
        <f>IF(ISNA(VLOOKUP($D33,'Overall Individual'!$B$2:$N$103,4,FALSE)),0,VLOOKUP($D33,'Overall Individual'!$B$2:$N$103,4,FALSE))</f>
        <v>0</v>
      </c>
      <c r="K33" s="185"/>
      <c r="L33" s="67">
        <f>IF(ISNA(VLOOKUP($D33,'Overall Individual'!$B$2:$N$103,5,FALSE)),0,VLOOKUP($D33,'Overall Individual'!$B$2:$N$103,5,FALSE))</f>
        <v>90</v>
      </c>
      <c r="M33" s="185"/>
      <c r="N33" s="68">
        <f>IF(ISNA(VLOOKUP($D33,'Overall Individual'!$B$2:$N$103,6,FALSE)),0,VLOOKUP($D33,'Overall Individual'!$B$2:$N$103,6,FALSE))</f>
        <v>89</v>
      </c>
      <c r="O33" s="198"/>
      <c r="P33" s="100">
        <f>IF(ISNA(VLOOKUP($D33,'Overall Individual'!$B$2:$N$103,7,FALSE)),0,VLOOKUP($D33,'Overall Individual'!$B$2:$N$103,7,FALSE))</f>
        <v>0</v>
      </c>
      <c r="Q33" s="188"/>
      <c r="R33" s="100">
        <f>IF(ISNA(VLOOKUP($D33,'Overall Individual'!$B$2:$N$103,8,FALSE)),0,VLOOKUP($D33,'Overall Individual'!$B$2:$N$103,8,FALSE))</f>
        <v>0</v>
      </c>
      <c r="S33" s="185"/>
      <c r="T33" s="100">
        <f>IF(ISNA(VLOOKUP($D33,'Overall Individual'!$B$2:$N$103,9,FALSE)),0,VLOOKUP($D33,'Overall Individual'!$B$2:$N$103,9,FALSE))</f>
        <v>0</v>
      </c>
      <c r="U33" s="185"/>
      <c r="V33" s="126">
        <f>IF(ISNA(VLOOKUP($D33,'Overall Individual'!$B$2:$N$103,10,FALSE)),0,VLOOKUP($D33,'Overall Individual'!$B$2:$N$103,10,FALSE))</f>
        <v>0</v>
      </c>
      <c r="W33" s="185"/>
      <c r="X33" s="126">
        <f>IF(ISNA(VLOOKUP($D33,'Overall Individual'!$B$2:$N$103,11,FALSE)),0,VLOOKUP($D33,'Overall Individual'!$B$2:$N$103,11,FALSE))</f>
        <v>0</v>
      </c>
      <c r="Y33" s="185"/>
      <c r="Z33" s="126">
        <f>IF(ISNA(VLOOKUP($D33,'Overall Individual'!$B$2:$N$103,12,FALSE)),0,VLOOKUP($D33,'Overall Individual'!$B$2:$N$103,12,FALSE))</f>
        <v>0</v>
      </c>
      <c r="AA33" s="185"/>
    </row>
    <row r="34" spans="1:27" ht="12.75" customHeight="1" x14ac:dyDescent="0.5">
      <c r="A34" s="190"/>
      <c r="B34" s="191"/>
      <c r="C34" s="191"/>
      <c r="D34" s="60" t="s">
        <v>100</v>
      </c>
      <c r="E34" s="61">
        <f>VLOOKUP(D34,Runners!A$2:B$136,2,FALSE)</f>
        <v>225000</v>
      </c>
      <c r="F34" s="193"/>
      <c r="G34" s="201"/>
      <c r="H34" s="66">
        <f>IF(ISNA(VLOOKUP($D34,'Overall Individual'!$B$2:$N$103,3,FALSE)),0,VLOOKUP($D34,'Overall Individual'!$B$2:$N$103,3,FALSE))</f>
        <v>94</v>
      </c>
      <c r="I34" s="185"/>
      <c r="J34" s="67">
        <f>IF(ISNA(VLOOKUP($D34,'Overall Individual'!$B$2:$N$103,4,FALSE)),0,VLOOKUP($D34,'Overall Individual'!$B$2:$N$103,4,FALSE))</f>
        <v>94</v>
      </c>
      <c r="K34" s="185"/>
      <c r="L34" s="67">
        <f>IF(ISNA(VLOOKUP($D34,'Overall Individual'!$B$2:$N$103,5,FALSE)),0,VLOOKUP($D34,'Overall Individual'!$B$2:$N$103,5,FALSE))</f>
        <v>88</v>
      </c>
      <c r="M34" s="185"/>
      <c r="N34" s="68">
        <f>IF(ISNA(VLOOKUP($D34,'Overall Individual'!$B$2:$N$103,6,FALSE)),0,VLOOKUP($D34,'Overall Individual'!$B$2:$N$103,6,FALSE))</f>
        <v>88</v>
      </c>
      <c r="O34" s="198"/>
      <c r="P34" s="100">
        <f>IF(ISNA(VLOOKUP($D34,'Overall Individual'!$B$2:$N$103,7,FALSE)),0,VLOOKUP($D34,'Overall Individual'!$B$2:$N$103,7,FALSE))</f>
        <v>0</v>
      </c>
      <c r="Q34" s="188"/>
      <c r="R34" s="100">
        <f>IF(ISNA(VLOOKUP($D34,'Overall Individual'!$B$2:$N$103,8,FALSE)),0,VLOOKUP($D34,'Overall Individual'!$B$2:$N$103,8,FALSE))</f>
        <v>0</v>
      </c>
      <c r="S34" s="185"/>
      <c r="T34" s="100">
        <f>IF(ISNA(VLOOKUP($D34,'Overall Individual'!$B$2:$N$103,9,FALSE)),0,VLOOKUP($D34,'Overall Individual'!$B$2:$N$103,9,FALSE))</f>
        <v>0</v>
      </c>
      <c r="U34" s="185"/>
      <c r="V34" s="126">
        <f>IF(ISNA(VLOOKUP($D34,'Overall Individual'!$B$2:$N$103,10,FALSE)),0,VLOOKUP($D34,'Overall Individual'!$B$2:$N$103,10,FALSE))</f>
        <v>0</v>
      </c>
      <c r="W34" s="185"/>
      <c r="X34" s="126">
        <f>IF(ISNA(VLOOKUP($D34,'Overall Individual'!$B$2:$N$103,11,FALSE)),0,VLOOKUP($D34,'Overall Individual'!$B$2:$N$103,11,FALSE))</f>
        <v>0</v>
      </c>
      <c r="Y34" s="185"/>
      <c r="Z34" s="126">
        <f>IF(ISNA(VLOOKUP($D34,'Overall Individual'!$B$2:$N$103,12,FALSE)),0,VLOOKUP($D34,'Overall Individual'!$B$2:$N$103,12,FALSE))</f>
        <v>0</v>
      </c>
      <c r="AA34" s="185"/>
    </row>
    <row r="35" spans="1:27" ht="12.75" customHeight="1" x14ac:dyDescent="0.5">
      <c r="A35" s="190"/>
      <c r="B35" s="191"/>
      <c r="C35" s="191"/>
      <c r="D35" s="60" t="s">
        <v>89</v>
      </c>
      <c r="E35" s="61">
        <f>VLOOKUP(D35,Runners!A$2:B$136,2,FALSE)</f>
        <v>215000</v>
      </c>
      <c r="F35" s="193"/>
      <c r="G35" s="201"/>
      <c r="H35" s="66">
        <f>IF(ISNA(VLOOKUP($D35,'Overall Individual'!$B$2:$N$103,3,FALSE)),0,VLOOKUP($D35,'Overall Individual'!$B$2:$N$103,3,FALSE))</f>
        <v>0</v>
      </c>
      <c r="I35" s="185"/>
      <c r="J35" s="67">
        <f>IF(ISNA(VLOOKUP($D35,'Overall Individual'!$B$2:$N$103,4,FALSE)),0,VLOOKUP($D35,'Overall Individual'!$B$2:$N$103,4,FALSE))</f>
        <v>0</v>
      </c>
      <c r="K35" s="185"/>
      <c r="L35" s="67">
        <f>IF(ISNA(VLOOKUP($D35,'Overall Individual'!$B$2:$N$103,5,FALSE)),0,VLOOKUP($D35,'Overall Individual'!$B$2:$N$103,5,FALSE))</f>
        <v>0</v>
      </c>
      <c r="M35" s="185"/>
      <c r="N35" s="68">
        <f>IF(ISNA(VLOOKUP($D35,'Overall Individual'!$B$2:$N$103,6,FALSE)),0,VLOOKUP($D35,'Overall Individual'!$B$2:$N$103,6,FALSE))</f>
        <v>0</v>
      </c>
      <c r="O35" s="198"/>
      <c r="P35" s="100">
        <f>IF(ISNA(VLOOKUP($D35,'Overall Individual'!$B$2:$N$103,7,FALSE)),0,VLOOKUP($D35,'Overall Individual'!$B$2:$N$103,7,FALSE))</f>
        <v>0</v>
      </c>
      <c r="Q35" s="188"/>
      <c r="R35" s="100">
        <f>IF(ISNA(VLOOKUP($D35,'Overall Individual'!$B$2:$N$103,8,FALSE)),0,VLOOKUP($D35,'Overall Individual'!$B$2:$N$103,8,FALSE))</f>
        <v>0</v>
      </c>
      <c r="S35" s="185"/>
      <c r="T35" s="100">
        <f>IF(ISNA(VLOOKUP($D35,'Overall Individual'!$B$2:$N$103,9,FALSE)),0,VLOOKUP($D35,'Overall Individual'!$B$2:$N$103,9,FALSE))</f>
        <v>0</v>
      </c>
      <c r="U35" s="185"/>
      <c r="V35" s="126">
        <f>IF(ISNA(VLOOKUP($D35,'Overall Individual'!$B$2:$N$103,10,FALSE)),0,VLOOKUP($D35,'Overall Individual'!$B$2:$N$103,10,FALSE))</f>
        <v>0</v>
      </c>
      <c r="W35" s="185"/>
      <c r="X35" s="126">
        <f>IF(ISNA(VLOOKUP($D35,'Overall Individual'!$B$2:$N$103,11,FALSE)),0,VLOOKUP($D35,'Overall Individual'!$B$2:$N$103,11,FALSE))</f>
        <v>0</v>
      </c>
      <c r="Y35" s="185"/>
      <c r="Z35" s="126">
        <f>IF(ISNA(VLOOKUP($D35,'Overall Individual'!$B$2:$N$103,12,FALSE)),0,VLOOKUP($D35,'Overall Individual'!$B$2:$N$103,12,FALSE))</f>
        <v>0</v>
      </c>
      <c r="AA35" s="185"/>
    </row>
    <row r="36" spans="1:27" ht="12.75" customHeight="1" thickBot="1" x14ac:dyDescent="0.55000000000000004">
      <c r="A36" s="190"/>
      <c r="B36" s="191"/>
      <c r="C36" s="191"/>
      <c r="D36" s="69"/>
      <c r="E36" s="76"/>
      <c r="F36" s="194"/>
      <c r="G36" s="202"/>
      <c r="H36" s="70">
        <f>IF(ISNA(VLOOKUP($D36,'Overall Individual'!$B$2:$N$103,3,FALSE)),0,VLOOKUP($D36,'Overall Individual'!$B$2:$N$103,3,FALSE))</f>
        <v>0</v>
      </c>
      <c r="I36" s="186"/>
      <c r="J36" s="71">
        <f>IF(ISNA(VLOOKUP($D36,'Overall Individual'!$B$2:$N$103,4,FALSE)),0,VLOOKUP($D36,'Overall Individual'!$B$2:$N$103,4,FALSE))</f>
        <v>0</v>
      </c>
      <c r="K36" s="186"/>
      <c r="L36" s="71">
        <f>IF(ISNA(VLOOKUP($D36,'Overall Individual'!$B$2:$N$103,5,FALSE)),0,VLOOKUP($D36,'Overall Individual'!$B$2:$N$103,5,FALSE))</f>
        <v>0</v>
      </c>
      <c r="M36" s="186"/>
      <c r="N36" s="72">
        <f>IF(ISNA(VLOOKUP($D36,'Overall Individual'!$B$2:$N$103,6,FALSE)),0,VLOOKUP($D36,'Overall Individual'!$B$2:$N$103,6,FALSE))</f>
        <v>0</v>
      </c>
      <c r="O36" s="199"/>
      <c r="P36" s="127">
        <f>IF(ISNA(VLOOKUP($D36,'Overall Individual'!$B$2:$N$103,7,FALSE)),0,VLOOKUP($D36,'Overall Individual'!$B$2:$N$103,7,FALSE))</f>
        <v>0</v>
      </c>
      <c r="Q36" s="189"/>
      <c r="R36" s="127">
        <f>IF(ISNA(VLOOKUP($D36,'Overall Individual'!$B$2:$N$103,8,FALSE)),0,VLOOKUP($D36,'Overall Individual'!$B$2:$N$103,8,FALSE))</f>
        <v>0</v>
      </c>
      <c r="S36" s="186"/>
      <c r="T36" s="127">
        <f>IF(ISNA(VLOOKUP($D36,'Overall Individual'!$B$2:$N$103,9,FALSE)),0,VLOOKUP($D36,'Overall Individual'!$B$2:$N$103,9,FALSE))</f>
        <v>0</v>
      </c>
      <c r="U36" s="186"/>
      <c r="V36" s="128">
        <f>IF(ISNA(VLOOKUP($D36,'Overall Individual'!$B$2:$N$103,10,FALSE)),0,VLOOKUP($D36,'Overall Individual'!$B$2:$N$103,10,FALSE))</f>
        <v>0</v>
      </c>
      <c r="W36" s="186"/>
      <c r="X36" s="128">
        <f>IF(ISNA(VLOOKUP($D36,'Overall Individual'!$B$2:$N$103,11,FALSE)),0,VLOOKUP($D36,'Overall Individual'!$B$2:$N$103,11,FALSE))</f>
        <v>0</v>
      </c>
      <c r="Y36" s="186"/>
      <c r="Z36" s="128">
        <f>IF(ISNA(VLOOKUP($D36,'Overall Individual'!$B$2:$N$103,12,FALSE)),0,VLOOKUP($D36,'Overall Individual'!$B$2:$N$103,12,FALSE))</f>
        <v>0</v>
      </c>
      <c r="AA36" s="186"/>
    </row>
    <row r="37" spans="1:27" ht="12.75" customHeight="1" thickTop="1" x14ac:dyDescent="0.5">
      <c r="A37" s="190">
        <v>8</v>
      </c>
      <c r="B37" s="191" t="s">
        <v>158</v>
      </c>
      <c r="C37" s="191" t="s">
        <v>62</v>
      </c>
      <c r="D37" s="60" t="s">
        <v>9</v>
      </c>
      <c r="E37" s="74">
        <f>VLOOKUP(D37,Runners!A$2:B$136,2,FALSE)</f>
        <v>230000</v>
      </c>
      <c r="F37" s="192">
        <f>SUM(E37:E41)</f>
        <v>995000</v>
      </c>
      <c r="G37" s="195">
        <v>3</v>
      </c>
      <c r="H37" s="62">
        <f>IF(ISNA(VLOOKUP($D37,'Overall Individual'!$B$2:$N$103,3,FALSE)),0,VLOOKUP($D37,'Overall Individual'!$B$2:$N$103,3,FALSE))</f>
        <v>89</v>
      </c>
      <c r="I37" s="184">
        <f t="shared" ref="I37" si="33">SUM(H37:H41)</f>
        <v>227</v>
      </c>
      <c r="J37" s="64">
        <f>IF(ISNA(VLOOKUP($D37,'Overall Individual'!$B$2:$N$103,4,FALSE)),0,VLOOKUP($D37,'Overall Individual'!$B$2:$N$103,4,FALSE))</f>
        <v>88</v>
      </c>
      <c r="K37" s="184">
        <f t="shared" ref="K37" si="34">SUM(J37:J41)</f>
        <v>253</v>
      </c>
      <c r="L37" s="64">
        <f>IF(ISNA(VLOOKUP($D37,'Overall Individual'!$B$2:$N$103,5,FALSE)),0,VLOOKUP($D37,'Overall Individual'!$B$2:$N$103,5,FALSE))</f>
        <v>83</v>
      </c>
      <c r="M37" s="184">
        <f t="shared" ref="M37" si="35">SUM(L37:L41)</f>
        <v>352</v>
      </c>
      <c r="N37" s="75">
        <f>IF(ISNA(VLOOKUP($D37,'Overall Individual'!$B$2:$N$103,6,FALSE)),0,VLOOKUP($D37,'Overall Individual'!$B$2:$N$103,6,FALSE))</f>
        <v>82</v>
      </c>
      <c r="O37" s="197">
        <f t="shared" ref="O37" si="36">SUM(N37:N41)</f>
        <v>295</v>
      </c>
      <c r="P37" s="124">
        <f>IF(ISNA(VLOOKUP($D37,'Overall Individual'!$B$2:$N$103,7,FALSE)),0,VLOOKUP($D37,'Overall Individual'!$B$2:$N$103,7,FALSE))</f>
        <v>0</v>
      </c>
      <c r="Q37" s="187">
        <f t="shared" ref="Q37" si="37">SUM(P37:P41)</f>
        <v>0</v>
      </c>
      <c r="R37" s="124">
        <f>IF(ISNA(VLOOKUP($D37,'Overall Individual'!$B$2:$N$103,8,FALSE)),0,VLOOKUP($D37,'Overall Individual'!$B$2:$N$103,8,FALSE))</f>
        <v>0</v>
      </c>
      <c r="S37" s="184">
        <f>SUM(R37:R41)</f>
        <v>0</v>
      </c>
      <c r="T37" s="124">
        <f>IF(ISNA(VLOOKUP($D37,'Overall Individual'!$B$2:$N$103,9,FALSE)),0,VLOOKUP($D37,'Overall Individual'!$B$2:$N$103,9,FALSE))</f>
        <v>0</v>
      </c>
      <c r="U37" s="184">
        <f>SUM(T37:T41)</f>
        <v>0</v>
      </c>
      <c r="V37" s="125">
        <f>IF(ISNA(VLOOKUP($D37,'Overall Individual'!$B$2:$N$103,10,FALSE)),0,VLOOKUP($D37,'Overall Individual'!$B$2:$N$103,10,FALSE))</f>
        <v>0</v>
      </c>
      <c r="W37" s="184">
        <f>SUM(V37:V41)</f>
        <v>0</v>
      </c>
      <c r="X37" s="125">
        <f>IF(ISNA(VLOOKUP($D37,'Overall Individual'!$B$2:$N$103,11,FALSE)),0,VLOOKUP($D37,'Overall Individual'!$B$2:$N$103,11,FALSE))</f>
        <v>0</v>
      </c>
      <c r="Y37" s="184">
        <f>SUM(X37:X41)</f>
        <v>0</v>
      </c>
      <c r="Z37" s="125">
        <f>IF(ISNA(VLOOKUP($D37,'Overall Individual'!$B$2:$N$103,12,FALSE)),0,VLOOKUP($D37,'Overall Individual'!$B$2:$N$103,12,FALSE))</f>
        <v>0</v>
      </c>
      <c r="AA37" s="184">
        <f>SUM(Z37:Z41)</f>
        <v>0</v>
      </c>
    </row>
    <row r="38" spans="1:27" ht="12.75" customHeight="1" x14ac:dyDescent="0.5">
      <c r="A38" s="190"/>
      <c r="B38" s="191"/>
      <c r="C38" s="191"/>
      <c r="D38" s="60" t="s">
        <v>133</v>
      </c>
      <c r="E38" s="61">
        <f>VLOOKUP(D38,Runners!A$2:B$136,2,FALSE)</f>
        <v>225000</v>
      </c>
      <c r="F38" s="193"/>
      <c r="G38" s="185"/>
      <c r="H38" s="66">
        <f>IF(ISNA(VLOOKUP($D38,'Overall Individual'!$B$2:$N$103,3,FALSE)),0,VLOOKUP($D38,'Overall Individual'!$B$2:$N$103,3,FALSE))</f>
        <v>0</v>
      </c>
      <c r="I38" s="185"/>
      <c r="J38" s="67">
        <f>IF(ISNA(VLOOKUP($D38,'Overall Individual'!$B$2:$N$103,4,FALSE)),0,VLOOKUP($D38,'Overall Individual'!$B$2:$N$103,4,FALSE))</f>
        <v>83</v>
      </c>
      <c r="K38" s="185"/>
      <c r="L38" s="67">
        <f>IF(ISNA(VLOOKUP($D38,'Overall Individual'!$B$2:$N$103,5,FALSE)),0,VLOOKUP($D38,'Overall Individual'!$B$2:$N$103,5,FALSE))</f>
        <v>75</v>
      </c>
      <c r="M38" s="185"/>
      <c r="N38" s="68">
        <f>IF(ISNA(VLOOKUP($D38,'Overall Individual'!$B$2:$N$103,6,FALSE)),0,VLOOKUP($D38,'Overall Individual'!$B$2:$N$103,6,FALSE))</f>
        <v>75</v>
      </c>
      <c r="O38" s="198"/>
      <c r="P38" s="100">
        <f>IF(ISNA(VLOOKUP($D38,'Overall Individual'!$B$2:$N$103,7,FALSE)),0,VLOOKUP($D38,'Overall Individual'!$B$2:$N$103,7,FALSE))</f>
        <v>0</v>
      </c>
      <c r="Q38" s="188"/>
      <c r="R38" s="100">
        <f>IF(ISNA(VLOOKUP($D38,'Overall Individual'!$B$2:$N$103,8,FALSE)),0,VLOOKUP($D38,'Overall Individual'!$B$2:$N$103,8,FALSE))</f>
        <v>0</v>
      </c>
      <c r="S38" s="185"/>
      <c r="T38" s="100">
        <f>IF(ISNA(VLOOKUP($D38,'Overall Individual'!$B$2:$N$103,9,FALSE)),0,VLOOKUP($D38,'Overall Individual'!$B$2:$N$103,9,FALSE))</f>
        <v>0</v>
      </c>
      <c r="U38" s="185"/>
      <c r="V38" s="126">
        <f>IF(ISNA(VLOOKUP($D38,'Overall Individual'!$B$2:$N$103,10,FALSE)),0,VLOOKUP($D38,'Overall Individual'!$B$2:$N$103,10,FALSE))</f>
        <v>0</v>
      </c>
      <c r="W38" s="185"/>
      <c r="X38" s="126">
        <f>IF(ISNA(VLOOKUP($D38,'Overall Individual'!$B$2:$N$103,11,FALSE)),0,VLOOKUP($D38,'Overall Individual'!$B$2:$N$103,11,FALSE))</f>
        <v>0</v>
      </c>
      <c r="Y38" s="185"/>
      <c r="Z38" s="126">
        <f>IF(ISNA(VLOOKUP($D38,'Overall Individual'!$B$2:$N$103,12,FALSE)),0,VLOOKUP($D38,'Overall Individual'!$B$2:$N$103,12,FALSE))</f>
        <v>0</v>
      </c>
      <c r="AA38" s="185"/>
    </row>
    <row r="39" spans="1:27" ht="12.75" customHeight="1" x14ac:dyDescent="0.5">
      <c r="A39" s="190"/>
      <c r="B39" s="191"/>
      <c r="C39" s="191"/>
      <c r="D39" s="60" t="s">
        <v>126</v>
      </c>
      <c r="E39" s="61">
        <f>VLOOKUP(D39,Runners!A$2:B$136,2,FALSE)</f>
        <v>225000</v>
      </c>
      <c r="F39" s="193"/>
      <c r="G39" s="185"/>
      <c r="H39" s="66">
        <f>IF(ISNA(VLOOKUP($D39,'Overall Individual'!$B$2:$N$103,3,FALSE)),0,VLOOKUP($D39,'Overall Individual'!$B$2:$N$103,3,FALSE))</f>
        <v>57</v>
      </c>
      <c r="I39" s="185"/>
      <c r="J39" s="67">
        <f>IF(ISNA(VLOOKUP($D39,'Overall Individual'!$B$2:$N$103,4,FALSE)),0,VLOOKUP($D39,'Overall Individual'!$B$2:$N$103,4,FALSE))</f>
        <v>0</v>
      </c>
      <c r="K39" s="185"/>
      <c r="L39" s="67">
        <f>IF(ISNA(VLOOKUP($D39,'Overall Individual'!$B$2:$N$103,5,FALSE)),0,VLOOKUP($D39,'Overall Individual'!$B$2:$N$103,5,FALSE))</f>
        <v>54</v>
      </c>
      <c r="M39" s="185"/>
      <c r="N39" s="68">
        <f>IF(ISNA(VLOOKUP($D39,'Overall Individual'!$B$2:$N$103,6,FALSE)),0,VLOOKUP($D39,'Overall Individual'!$B$2:$N$103,6,FALSE))</f>
        <v>0</v>
      </c>
      <c r="O39" s="198"/>
      <c r="P39" s="100">
        <f>IF(ISNA(VLOOKUP($D39,'Overall Individual'!$B$2:$N$103,7,FALSE)),0,VLOOKUP($D39,'Overall Individual'!$B$2:$N$103,7,FALSE))</f>
        <v>0</v>
      </c>
      <c r="Q39" s="188"/>
      <c r="R39" s="100">
        <f>IF(ISNA(VLOOKUP($D39,'Overall Individual'!$B$2:$N$103,8,FALSE)),0,VLOOKUP($D39,'Overall Individual'!$B$2:$N$103,8,FALSE))</f>
        <v>0</v>
      </c>
      <c r="S39" s="185"/>
      <c r="T39" s="100">
        <f>IF(ISNA(VLOOKUP($D39,'Overall Individual'!$B$2:$N$103,9,FALSE)),0,VLOOKUP($D39,'Overall Individual'!$B$2:$N$103,9,FALSE))</f>
        <v>0</v>
      </c>
      <c r="U39" s="185"/>
      <c r="V39" s="126">
        <f>IF(ISNA(VLOOKUP($D39,'Overall Individual'!$B$2:$N$103,10,FALSE)),0,VLOOKUP($D39,'Overall Individual'!$B$2:$N$103,10,FALSE))</f>
        <v>0</v>
      </c>
      <c r="W39" s="185"/>
      <c r="X39" s="126">
        <f>IF(ISNA(VLOOKUP($D39,'Overall Individual'!$B$2:$N$103,11,FALSE)),0,VLOOKUP($D39,'Overall Individual'!$B$2:$N$103,11,FALSE))</f>
        <v>0</v>
      </c>
      <c r="Y39" s="185"/>
      <c r="Z39" s="126">
        <f>IF(ISNA(VLOOKUP($D39,'Overall Individual'!$B$2:$N$103,12,FALSE)),0,VLOOKUP($D39,'Overall Individual'!$B$2:$N$103,12,FALSE))</f>
        <v>0</v>
      </c>
      <c r="AA39" s="185"/>
    </row>
    <row r="40" spans="1:27" ht="12.75" customHeight="1" x14ac:dyDescent="0.5">
      <c r="A40" s="190"/>
      <c r="B40" s="191"/>
      <c r="C40" s="191"/>
      <c r="D40" s="60" t="s">
        <v>144</v>
      </c>
      <c r="E40" s="61">
        <f>VLOOKUP(D40,Runners!A$2:B$136,2,FALSE)</f>
        <v>165000</v>
      </c>
      <c r="F40" s="193"/>
      <c r="G40" s="185"/>
      <c r="H40" s="66">
        <f>IF(ISNA(VLOOKUP($D40,'Overall Individual'!$B$2:$N$103,3,FALSE)),0,VLOOKUP($D40,'Overall Individual'!$B$2:$N$103,3,FALSE))</f>
        <v>0</v>
      </c>
      <c r="I40" s="185"/>
      <c r="J40" s="67">
        <f>IF(ISNA(VLOOKUP($D40,'Overall Individual'!$B$2:$N$103,4,FALSE)),0,VLOOKUP($D40,'Overall Individual'!$B$2:$N$103,4,FALSE))</f>
        <v>0</v>
      </c>
      <c r="K40" s="185"/>
      <c r="L40" s="67">
        <f>IF(ISNA(VLOOKUP($D40,'Overall Individual'!$B$2:$N$103,5,FALSE)),0,VLOOKUP($D40,'Overall Individual'!$B$2:$N$103,5,FALSE))</f>
        <v>66</v>
      </c>
      <c r="M40" s="185"/>
      <c r="N40" s="68">
        <f>IF(ISNA(VLOOKUP($D40,'Overall Individual'!$B$2:$N$103,6,FALSE)),0,VLOOKUP($D40,'Overall Individual'!$B$2:$N$103,6,FALSE))</f>
        <v>62</v>
      </c>
      <c r="O40" s="198"/>
      <c r="P40" s="100">
        <f>IF(ISNA(VLOOKUP($D40,'Overall Individual'!$B$2:$N$103,7,FALSE)),0,VLOOKUP($D40,'Overall Individual'!$B$2:$N$103,7,FALSE))</f>
        <v>0</v>
      </c>
      <c r="Q40" s="188"/>
      <c r="R40" s="100">
        <f>IF(ISNA(VLOOKUP($D40,'Overall Individual'!$B$2:$N$103,8,FALSE)),0,VLOOKUP($D40,'Overall Individual'!$B$2:$N$103,8,FALSE))</f>
        <v>0</v>
      </c>
      <c r="S40" s="185"/>
      <c r="T40" s="100">
        <f>IF(ISNA(VLOOKUP($D40,'Overall Individual'!$B$2:$N$103,9,FALSE)),0,VLOOKUP($D40,'Overall Individual'!$B$2:$N$103,9,FALSE))</f>
        <v>0</v>
      </c>
      <c r="U40" s="185"/>
      <c r="V40" s="126">
        <f>IF(ISNA(VLOOKUP($D40,'Overall Individual'!$B$2:$N$103,10,FALSE)),0,VLOOKUP($D40,'Overall Individual'!$B$2:$N$103,10,FALSE))</f>
        <v>0</v>
      </c>
      <c r="W40" s="185"/>
      <c r="X40" s="126">
        <f>IF(ISNA(VLOOKUP($D40,'Overall Individual'!$B$2:$N$103,11,FALSE)),0,VLOOKUP($D40,'Overall Individual'!$B$2:$N$103,11,FALSE))</f>
        <v>0</v>
      </c>
      <c r="Y40" s="185"/>
      <c r="Z40" s="126">
        <f>IF(ISNA(VLOOKUP($D40,'Overall Individual'!$B$2:$N$103,12,FALSE)),0,VLOOKUP($D40,'Overall Individual'!$B$2:$N$103,12,FALSE))</f>
        <v>0</v>
      </c>
      <c r="AA40" s="185"/>
    </row>
    <row r="41" spans="1:27" ht="12.75" customHeight="1" thickBot="1" x14ac:dyDescent="0.55000000000000004">
      <c r="A41" s="190"/>
      <c r="B41" s="191"/>
      <c r="C41" s="191"/>
      <c r="D41" s="69" t="s">
        <v>177</v>
      </c>
      <c r="E41" s="76">
        <f>VLOOKUP(D41,Runners!A$2:B$136,2,FALSE)</f>
        <v>150000</v>
      </c>
      <c r="F41" s="194"/>
      <c r="G41" s="196"/>
      <c r="H41" s="70">
        <f>IF(ISNA(VLOOKUP($D41,'Overall Individual'!$B$2:$N$103,3,FALSE)),0,VLOOKUP($D41,'Overall Individual'!$B$2:$N$103,3,FALSE))</f>
        <v>81</v>
      </c>
      <c r="I41" s="186"/>
      <c r="J41" s="71">
        <f>IF(ISNA(VLOOKUP($D41,'Overall Individual'!$B$2:$N$103,4,FALSE)),0,VLOOKUP($D41,'Overall Individual'!$B$2:$N$103,4,FALSE))</f>
        <v>82</v>
      </c>
      <c r="K41" s="186"/>
      <c r="L41" s="71">
        <f>IF(ISNA(VLOOKUP($D41,'Overall Individual'!$B$2:$N$103,5,FALSE)),0,VLOOKUP($D41,'Overall Individual'!$B$2:$N$103,5,FALSE))</f>
        <v>74</v>
      </c>
      <c r="M41" s="186"/>
      <c r="N41" s="72">
        <f>IF(ISNA(VLOOKUP($D41,'Overall Individual'!$B$2:$N$103,6,FALSE)),0,VLOOKUP($D41,'Overall Individual'!$B$2:$N$103,6,FALSE))</f>
        <v>76</v>
      </c>
      <c r="O41" s="199"/>
      <c r="P41" s="127">
        <f>IF(ISNA(VLOOKUP($D41,'Overall Individual'!$B$2:$N$103,7,FALSE)),0,VLOOKUP($D41,'Overall Individual'!$B$2:$N$103,7,FALSE))</f>
        <v>0</v>
      </c>
      <c r="Q41" s="189"/>
      <c r="R41" s="127">
        <f>IF(ISNA(VLOOKUP($D41,'Overall Individual'!$B$2:$N$103,8,FALSE)),0,VLOOKUP($D41,'Overall Individual'!$B$2:$N$103,8,FALSE))</f>
        <v>0</v>
      </c>
      <c r="S41" s="186"/>
      <c r="T41" s="127">
        <f>IF(ISNA(VLOOKUP($D41,'Overall Individual'!$B$2:$N$103,9,FALSE)),0,VLOOKUP($D41,'Overall Individual'!$B$2:$N$103,9,FALSE))</f>
        <v>0</v>
      </c>
      <c r="U41" s="186"/>
      <c r="V41" s="128">
        <f>IF(ISNA(VLOOKUP($D41,'Overall Individual'!$B$2:$N$103,10,FALSE)),0,VLOOKUP($D41,'Overall Individual'!$B$2:$N$103,10,FALSE))</f>
        <v>0</v>
      </c>
      <c r="W41" s="186"/>
      <c r="X41" s="128">
        <f>IF(ISNA(VLOOKUP($D41,'Overall Individual'!$B$2:$N$103,11,FALSE)),0,VLOOKUP($D41,'Overall Individual'!$B$2:$N$103,11,FALSE))</f>
        <v>0</v>
      </c>
      <c r="Y41" s="186"/>
      <c r="Z41" s="128">
        <f>IF(ISNA(VLOOKUP($D41,'Overall Individual'!$B$2:$N$103,12,FALSE)),0,VLOOKUP($D41,'Overall Individual'!$B$2:$N$103,12,FALSE))</f>
        <v>0</v>
      </c>
      <c r="AA41" s="186"/>
    </row>
    <row r="42" spans="1:27" ht="12.75" customHeight="1" thickTop="1" x14ac:dyDescent="0.5">
      <c r="A42" s="190">
        <v>9</v>
      </c>
      <c r="B42" s="190" t="s">
        <v>193</v>
      </c>
      <c r="C42" s="191" t="s">
        <v>73</v>
      </c>
      <c r="D42" s="73" t="s">
        <v>118</v>
      </c>
      <c r="E42" s="74">
        <f>VLOOKUP(D42,Runners!A$2:B$136,2,FALSE)</f>
        <v>250000</v>
      </c>
      <c r="F42" s="192">
        <f>SUM(E42:E46)</f>
        <v>995000</v>
      </c>
      <c r="G42" s="200">
        <v>3</v>
      </c>
      <c r="H42" s="62">
        <f>IF(ISNA(VLOOKUP($D42,'Overall Individual'!$B$2:$N$103,3,FALSE)),0,VLOOKUP($D42,'Overall Individual'!$B$2:$N$103,3,FALSE))</f>
        <v>0</v>
      </c>
      <c r="I42" s="184">
        <f t="shared" ref="I42" si="38">SUM(H42:H46)</f>
        <v>0</v>
      </c>
      <c r="J42" s="64">
        <f>IF(ISNA(VLOOKUP($D42,'Overall Individual'!$B$2:$N$103,4,FALSE)),0,VLOOKUP($D42,'Overall Individual'!$B$2:$N$103,4,FALSE))</f>
        <v>0</v>
      </c>
      <c r="K42" s="184">
        <f t="shared" ref="K42" si="39">SUM(J42:J46)</f>
        <v>239</v>
      </c>
      <c r="L42" s="64">
        <f>IF(ISNA(VLOOKUP($D42,'Overall Individual'!$B$2:$N$103,5,FALSE)),0,VLOOKUP($D42,'Overall Individual'!$B$2:$N$103,5,FALSE))</f>
        <v>0</v>
      </c>
      <c r="M42" s="184">
        <f t="shared" ref="M42" si="40">SUM(L42:L46)</f>
        <v>99</v>
      </c>
      <c r="N42" s="75">
        <f>IF(ISNA(VLOOKUP($D42,'Overall Individual'!$B$2:$N$103,6,FALSE)),0,VLOOKUP($D42,'Overall Individual'!$B$2:$N$103,6,FALSE))</f>
        <v>86</v>
      </c>
      <c r="O42" s="197">
        <f t="shared" ref="O42" si="41">SUM(N42:N46)</f>
        <v>185</v>
      </c>
      <c r="P42" s="124">
        <f>IF(ISNA(VLOOKUP($D42,'Overall Individual'!$B$2:$N$103,7,FALSE)),0,VLOOKUP($D42,'Overall Individual'!$B$2:$N$103,7,FALSE))</f>
        <v>0</v>
      </c>
      <c r="Q42" s="187">
        <f t="shared" ref="Q42" si="42">SUM(P42:P46)</f>
        <v>0</v>
      </c>
      <c r="R42" s="124">
        <f>IF(ISNA(VLOOKUP($D42,'Overall Individual'!$B$2:$N$103,8,FALSE)),0,VLOOKUP($D42,'Overall Individual'!$B$2:$N$103,8,FALSE))</f>
        <v>0</v>
      </c>
      <c r="S42" s="184">
        <f>SUM(R42:R46)</f>
        <v>0</v>
      </c>
      <c r="T42" s="124">
        <f>IF(ISNA(VLOOKUP($D42,'Overall Individual'!$B$2:$N$103,9,FALSE)),0,VLOOKUP($D42,'Overall Individual'!$B$2:$N$103,9,FALSE))</f>
        <v>0</v>
      </c>
      <c r="U42" s="184">
        <f>SUM(T42:T46)</f>
        <v>0</v>
      </c>
      <c r="V42" s="125">
        <f>IF(ISNA(VLOOKUP($D42,'Overall Individual'!$B$2:$N$103,10,FALSE)),0,VLOOKUP($D42,'Overall Individual'!$B$2:$N$103,10,FALSE))</f>
        <v>0</v>
      </c>
      <c r="W42" s="184">
        <f>SUM(V42:V46)</f>
        <v>0</v>
      </c>
      <c r="X42" s="125">
        <f>IF(ISNA(VLOOKUP($D42,'Overall Individual'!$B$2:$N$103,11,FALSE)),0,VLOOKUP($D42,'Overall Individual'!$B$2:$N$103,11,FALSE))</f>
        <v>0</v>
      </c>
      <c r="Y42" s="184">
        <f>SUM(X42:X46)</f>
        <v>0</v>
      </c>
      <c r="Z42" s="125">
        <f>IF(ISNA(VLOOKUP($D42,'Overall Individual'!$B$2:$N$103,12,FALSE)),0,VLOOKUP($D42,'Overall Individual'!$B$2:$N$103,12,FALSE))</f>
        <v>0</v>
      </c>
      <c r="AA42" s="184">
        <f>SUM(Z42:Z46)</f>
        <v>0</v>
      </c>
    </row>
    <row r="43" spans="1:27" ht="12.75" customHeight="1" x14ac:dyDescent="0.5">
      <c r="A43" s="190"/>
      <c r="B43" s="190"/>
      <c r="C43" s="191"/>
      <c r="D43" s="60" t="s">
        <v>99</v>
      </c>
      <c r="E43" s="61">
        <f>VLOOKUP(D43,Runners!A$2:B$136,2,FALSE)</f>
        <v>250000</v>
      </c>
      <c r="F43" s="193"/>
      <c r="G43" s="201"/>
      <c r="H43" s="66">
        <f>IF(ISNA(VLOOKUP($D43,'Overall Individual'!$B$2:$N$103,3,FALSE)),0,VLOOKUP($D43,'Overall Individual'!$B$2:$N$103,3,FALSE))</f>
        <v>0</v>
      </c>
      <c r="I43" s="185"/>
      <c r="J43" s="67">
        <f>IF(ISNA(VLOOKUP($D43,'Overall Individual'!$B$2:$N$103,4,FALSE)),0,VLOOKUP($D43,'Overall Individual'!$B$2:$N$103,4,FALSE))</f>
        <v>96</v>
      </c>
      <c r="K43" s="185"/>
      <c r="L43" s="67">
        <f>IF(ISNA(VLOOKUP($D43,'Overall Individual'!$B$2:$N$103,5,FALSE)),0,VLOOKUP($D43,'Overall Individual'!$B$2:$N$103,5,FALSE))</f>
        <v>99</v>
      </c>
      <c r="M43" s="185"/>
      <c r="N43" s="68">
        <f>IF(ISNA(VLOOKUP($D43,'Overall Individual'!$B$2:$N$103,6,FALSE)),0,VLOOKUP($D43,'Overall Individual'!$B$2:$N$103,6,FALSE))</f>
        <v>99</v>
      </c>
      <c r="O43" s="198"/>
      <c r="P43" s="100">
        <f>IF(ISNA(VLOOKUP($D43,'Overall Individual'!$B$2:$N$103,7,FALSE)),0,VLOOKUP($D43,'Overall Individual'!$B$2:$N$103,7,FALSE))</f>
        <v>0</v>
      </c>
      <c r="Q43" s="188"/>
      <c r="R43" s="100">
        <f>IF(ISNA(VLOOKUP($D43,'Overall Individual'!$B$2:$N$103,8,FALSE)),0,VLOOKUP($D43,'Overall Individual'!$B$2:$N$103,8,FALSE))</f>
        <v>0</v>
      </c>
      <c r="S43" s="185"/>
      <c r="T43" s="100">
        <f>IF(ISNA(VLOOKUP($D43,'Overall Individual'!$B$2:$N$103,9,FALSE)),0,VLOOKUP($D43,'Overall Individual'!$B$2:$N$103,9,FALSE))</f>
        <v>0</v>
      </c>
      <c r="U43" s="185"/>
      <c r="V43" s="126">
        <f>IF(ISNA(VLOOKUP($D43,'Overall Individual'!$B$2:$N$103,10,FALSE)),0,VLOOKUP($D43,'Overall Individual'!$B$2:$N$103,10,FALSE))</f>
        <v>0</v>
      </c>
      <c r="W43" s="185"/>
      <c r="X43" s="126">
        <f>IF(ISNA(VLOOKUP($D43,'Overall Individual'!$B$2:$N$103,11,FALSE)),0,VLOOKUP($D43,'Overall Individual'!$B$2:$N$103,11,FALSE))</f>
        <v>0</v>
      </c>
      <c r="Y43" s="185"/>
      <c r="Z43" s="126">
        <f>IF(ISNA(VLOOKUP($D43,'Overall Individual'!$B$2:$N$103,12,FALSE)),0,VLOOKUP($D43,'Overall Individual'!$B$2:$N$103,12,FALSE))</f>
        <v>0</v>
      </c>
      <c r="AA43" s="185"/>
    </row>
    <row r="44" spans="1:27" ht="12.75" customHeight="1" x14ac:dyDescent="0.5">
      <c r="A44" s="190"/>
      <c r="B44" s="190"/>
      <c r="C44" s="191"/>
      <c r="D44" s="60" t="s">
        <v>119</v>
      </c>
      <c r="E44" s="61">
        <f>VLOOKUP(D44,Runners!A$2:B$136,2,FALSE)</f>
        <v>220000</v>
      </c>
      <c r="F44" s="193"/>
      <c r="G44" s="201"/>
      <c r="H44" s="66">
        <f>IF(ISNA(VLOOKUP($D44,'Overall Individual'!$B$2:$N$103,3,FALSE)),0,VLOOKUP($D44,'Overall Individual'!$B$2:$N$103,3,FALSE))</f>
        <v>0</v>
      </c>
      <c r="I44" s="185"/>
      <c r="J44" s="67">
        <f>IF(ISNA(VLOOKUP($D44,'Overall Individual'!$B$2:$N$103,4,FALSE)),0,VLOOKUP($D44,'Overall Individual'!$B$2:$N$103,4,FALSE))</f>
        <v>73</v>
      </c>
      <c r="K44" s="185"/>
      <c r="L44" s="67">
        <f>IF(ISNA(VLOOKUP($D44,'Overall Individual'!$B$2:$N$103,5,FALSE)),0,VLOOKUP($D44,'Overall Individual'!$B$2:$N$103,5,FALSE))</f>
        <v>0</v>
      </c>
      <c r="M44" s="185"/>
      <c r="N44" s="68">
        <f>IF(ISNA(VLOOKUP($D44,'Overall Individual'!$B$2:$N$103,6,FALSE)),0,VLOOKUP($D44,'Overall Individual'!$B$2:$N$103,6,FALSE))</f>
        <v>0</v>
      </c>
      <c r="O44" s="198"/>
      <c r="P44" s="100">
        <f>IF(ISNA(VLOOKUP($D44,'Overall Individual'!$B$2:$N$103,7,FALSE)),0,VLOOKUP($D44,'Overall Individual'!$B$2:$N$103,7,FALSE))</f>
        <v>0</v>
      </c>
      <c r="Q44" s="188"/>
      <c r="R44" s="100">
        <f>IF(ISNA(VLOOKUP($D44,'Overall Individual'!$B$2:$N$103,8,FALSE)),0,VLOOKUP($D44,'Overall Individual'!$B$2:$N$103,8,FALSE))</f>
        <v>0</v>
      </c>
      <c r="S44" s="185"/>
      <c r="T44" s="100">
        <f>IF(ISNA(VLOOKUP($D44,'Overall Individual'!$B$2:$N$103,9,FALSE)),0,VLOOKUP($D44,'Overall Individual'!$B$2:$N$103,9,FALSE))</f>
        <v>0</v>
      </c>
      <c r="U44" s="185"/>
      <c r="V44" s="126">
        <f>IF(ISNA(VLOOKUP($D44,'Overall Individual'!$B$2:$N$103,10,FALSE)),0,VLOOKUP($D44,'Overall Individual'!$B$2:$N$103,10,FALSE))</f>
        <v>0</v>
      </c>
      <c r="W44" s="185"/>
      <c r="X44" s="126">
        <f>IF(ISNA(VLOOKUP($D44,'Overall Individual'!$B$2:$N$103,11,FALSE)),0,VLOOKUP($D44,'Overall Individual'!$B$2:$N$103,11,FALSE))</f>
        <v>0</v>
      </c>
      <c r="Y44" s="185"/>
      <c r="Z44" s="126">
        <f>IF(ISNA(VLOOKUP($D44,'Overall Individual'!$B$2:$N$103,12,FALSE)),0,VLOOKUP($D44,'Overall Individual'!$B$2:$N$103,12,FALSE))</f>
        <v>0</v>
      </c>
      <c r="AA44" s="185"/>
    </row>
    <row r="45" spans="1:27" ht="12.75" customHeight="1" x14ac:dyDescent="0.5">
      <c r="A45" s="190"/>
      <c r="B45" s="190"/>
      <c r="C45" s="191"/>
      <c r="D45" s="60" t="s">
        <v>185</v>
      </c>
      <c r="E45" s="61">
        <f>VLOOKUP(D45,Runners!A$2:B$136,2,FALSE)</f>
        <v>105000</v>
      </c>
      <c r="F45" s="193"/>
      <c r="G45" s="201"/>
      <c r="H45" s="66">
        <f>IF(ISNA(VLOOKUP($D45,'Overall Individual'!$B$2:$N$103,3,FALSE)),0,VLOOKUP($D45,'Overall Individual'!$B$2:$N$103,3,FALSE))</f>
        <v>0</v>
      </c>
      <c r="I45" s="185"/>
      <c r="J45" s="67">
        <f>IF(ISNA(VLOOKUP($D45,'Overall Individual'!$B$2:$N$103,4,FALSE)),0,VLOOKUP($D45,'Overall Individual'!$B$2:$N$103,4,FALSE))</f>
        <v>0</v>
      </c>
      <c r="K45" s="185"/>
      <c r="L45" s="67">
        <f>IF(ISNA(VLOOKUP($D45,'Overall Individual'!$B$2:$N$103,5,FALSE)),0,VLOOKUP($D45,'Overall Individual'!$B$2:$N$103,5,FALSE))</f>
        <v>0</v>
      </c>
      <c r="M45" s="185"/>
      <c r="N45" s="68">
        <f>IF(ISNA(VLOOKUP($D45,'Overall Individual'!$B$2:$N$103,6,FALSE)),0,VLOOKUP($D45,'Overall Individual'!$B$2:$N$103,6,FALSE))</f>
        <v>0</v>
      </c>
      <c r="O45" s="198"/>
      <c r="P45" s="100">
        <f>IF(ISNA(VLOOKUP($D45,'Overall Individual'!$B$2:$N$103,7,FALSE)),0,VLOOKUP($D45,'Overall Individual'!$B$2:$N$103,7,FALSE))</f>
        <v>0</v>
      </c>
      <c r="Q45" s="188"/>
      <c r="R45" s="100">
        <f>IF(ISNA(VLOOKUP($D45,'Overall Individual'!$B$2:$N$103,8,FALSE)),0,VLOOKUP($D45,'Overall Individual'!$B$2:$N$103,8,FALSE))</f>
        <v>0</v>
      </c>
      <c r="S45" s="185"/>
      <c r="T45" s="100">
        <f>IF(ISNA(VLOOKUP($D45,'Overall Individual'!$B$2:$N$103,9,FALSE)),0,VLOOKUP($D45,'Overall Individual'!$B$2:$N$103,9,FALSE))</f>
        <v>0</v>
      </c>
      <c r="U45" s="185"/>
      <c r="V45" s="126">
        <f>IF(ISNA(VLOOKUP($D45,'Overall Individual'!$B$2:$N$103,10,FALSE)),0,VLOOKUP($D45,'Overall Individual'!$B$2:$N$103,10,FALSE))</f>
        <v>0</v>
      </c>
      <c r="W45" s="185"/>
      <c r="X45" s="126">
        <f>IF(ISNA(VLOOKUP($D45,'Overall Individual'!$B$2:$N$103,11,FALSE)),0,VLOOKUP($D45,'Overall Individual'!$B$2:$N$103,11,FALSE))</f>
        <v>0</v>
      </c>
      <c r="Y45" s="185"/>
      <c r="Z45" s="126">
        <f>IF(ISNA(VLOOKUP($D45,'Overall Individual'!$B$2:$N$103,12,FALSE)),0,VLOOKUP($D45,'Overall Individual'!$B$2:$N$103,12,FALSE))</f>
        <v>0</v>
      </c>
      <c r="AA45" s="185"/>
    </row>
    <row r="46" spans="1:27" ht="12.75" customHeight="1" thickBot="1" x14ac:dyDescent="0.55000000000000004">
      <c r="A46" s="190"/>
      <c r="B46" s="190"/>
      <c r="C46" s="191"/>
      <c r="D46" s="69" t="s">
        <v>84</v>
      </c>
      <c r="E46" s="76">
        <f>VLOOKUP(D46,Runners!A$2:B$136,2,FALSE)</f>
        <v>170000</v>
      </c>
      <c r="F46" s="194"/>
      <c r="G46" s="202"/>
      <c r="H46" s="70">
        <f>IF(ISNA(VLOOKUP($D46,'Overall Individual'!$B$2:$N$103,3,FALSE)),0,VLOOKUP($D46,'Overall Individual'!$B$2:$N$103,3,FALSE))</f>
        <v>0</v>
      </c>
      <c r="I46" s="186"/>
      <c r="J46" s="71">
        <f>IF(ISNA(VLOOKUP($D46,'Overall Individual'!$B$2:$N$103,4,FALSE)),0,VLOOKUP($D46,'Overall Individual'!$B$2:$N$103,4,FALSE))</f>
        <v>70</v>
      </c>
      <c r="K46" s="186"/>
      <c r="L46" s="71">
        <f>IF(ISNA(VLOOKUP($D46,'Overall Individual'!$B$2:$N$103,5,FALSE)),0,VLOOKUP($D46,'Overall Individual'!$B$2:$N$103,5,FALSE))</f>
        <v>0</v>
      </c>
      <c r="M46" s="186"/>
      <c r="N46" s="72">
        <f>IF(ISNA(VLOOKUP($D46,'Overall Individual'!$B$2:$N$103,6,FALSE)),0,VLOOKUP($D46,'Overall Individual'!$B$2:$N$103,6,FALSE))</f>
        <v>0</v>
      </c>
      <c r="O46" s="199"/>
      <c r="P46" s="127">
        <f>IF(ISNA(VLOOKUP($D46,'Overall Individual'!$B$2:$N$103,7,FALSE)),0,VLOOKUP($D46,'Overall Individual'!$B$2:$N$103,7,FALSE))</f>
        <v>0</v>
      </c>
      <c r="Q46" s="189"/>
      <c r="R46" s="127">
        <f>IF(ISNA(VLOOKUP($D46,'Overall Individual'!$B$2:$N$103,8,FALSE)),0,VLOOKUP($D46,'Overall Individual'!$B$2:$N$103,8,FALSE))</f>
        <v>0</v>
      </c>
      <c r="S46" s="186"/>
      <c r="T46" s="127">
        <f>IF(ISNA(VLOOKUP($D46,'Overall Individual'!$B$2:$N$103,9,FALSE)),0,VLOOKUP($D46,'Overall Individual'!$B$2:$N$103,9,FALSE))</f>
        <v>0</v>
      </c>
      <c r="U46" s="186"/>
      <c r="V46" s="128">
        <f>IF(ISNA(VLOOKUP($D46,'Overall Individual'!$B$2:$N$103,10,FALSE)),0,VLOOKUP($D46,'Overall Individual'!$B$2:$N$103,10,FALSE))</f>
        <v>0</v>
      </c>
      <c r="W46" s="186"/>
      <c r="X46" s="128">
        <f>IF(ISNA(VLOOKUP($D46,'Overall Individual'!$B$2:$N$103,11,FALSE)),0,VLOOKUP($D46,'Overall Individual'!$B$2:$N$103,11,FALSE))</f>
        <v>0</v>
      </c>
      <c r="Y46" s="186"/>
      <c r="Z46" s="128">
        <f>IF(ISNA(VLOOKUP($D46,'Overall Individual'!$B$2:$N$103,12,FALSE)),0,VLOOKUP($D46,'Overall Individual'!$B$2:$N$103,12,FALSE))</f>
        <v>0</v>
      </c>
      <c r="AA46" s="186"/>
    </row>
    <row r="47" spans="1:27" ht="12.75" customHeight="1" thickTop="1" x14ac:dyDescent="0.5">
      <c r="A47" s="190">
        <v>10</v>
      </c>
      <c r="B47" s="191" t="s">
        <v>194</v>
      </c>
      <c r="C47" s="191" t="s">
        <v>73</v>
      </c>
      <c r="D47" s="73" t="s">
        <v>93</v>
      </c>
      <c r="E47" s="74">
        <f>VLOOKUP(D47,Runners!A$2:B$136,2,FALSE)</f>
        <v>250000</v>
      </c>
      <c r="F47" s="192">
        <f>SUM(E47:E51)</f>
        <v>1000000</v>
      </c>
      <c r="G47" s="200">
        <v>3</v>
      </c>
      <c r="H47" s="62">
        <f>IF(ISNA(VLOOKUP($D47,'Overall Individual'!$B$2:$N$103,3,FALSE)),0,VLOOKUP($D47,'Overall Individual'!$B$2:$N$103,3,FALSE))</f>
        <v>87</v>
      </c>
      <c r="I47" s="184">
        <f t="shared" ref="I47" si="43">SUM(H47:H51)</f>
        <v>168</v>
      </c>
      <c r="J47" s="64">
        <f>IF(ISNA(VLOOKUP($D47,'Overall Individual'!$B$2:$N$103,4,FALSE)),0,VLOOKUP($D47,'Overall Individual'!$B$2:$N$103,4,FALSE))</f>
        <v>90</v>
      </c>
      <c r="K47" s="184">
        <f t="shared" ref="K47" si="44">SUM(J47:J51)</f>
        <v>393</v>
      </c>
      <c r="L47" s="64">
        <f>IF(ISNA(VLOOKUP($D47,'Overall Individual'!$B$2:$N$103,5,FALSE)),0,VLOOKUP($D47,'Overall Individual'!$B$2:$N$103,5,FALSE))</f>
        <v>87</v>
      </c>
      <c r="M47" s="184">
        <f t="shared" ref="M47" si="45">SUM(L47:L51)</f>
        <v>236</v>
      </c>
      <c r="N47" s="75">
        <f>IF(ISNA(VLOOKUP($D47,'Overall Individual'!$B$2:$N$103,6,FALSE)),0,VLOOKUP($D47,'Overall Individual'!$B$2:$N$103,6,FALSE))</f>
        <v>77</v>
      </c>
      <c r="O47" s="197">
        <f t="shared" ref="O47" si="46">SUM(N47:N51)</f>
        <v>361</v>
      </c>
      <c r="P47" s="124">
        <f>IF(ISNA(VLOOKUP($D47,'Overall Individual'!$B$2:$N$103,7,FALSE)),0,VLOOKUP($D47,'Overall Individual'!$B$2:$N$103,7,FALSE))</f>
        <v>0</v>
      </c>
      <c r="Q47" s="187">
        <f t="shared" ref="Q47" si="47">SUM(P47:P51)</f>
        <v>0</v>
      </c>
      <c r="R47" s="124">
        <f>IF(ISNA(VLOOKUP($D47,'Overall Individual'!$B$2:$N$103,8,FALSE)),0,VLOOKUP($D47,'Overall Individual'!$B$2:$N$103,8,FALSE))</f>
        <v>0</v>
      </c>
      <c r="S47" s="184">
        <f>SUM(R47:R51)</f>
        <v>0</v>
      </c>
      <c r="T47" s="124">
        <f>IF(ISNA(VLOOKUP($D47,'Overall Individual'!$B$2:$N$103,9,FALSE)),0,VLOOKUP($D47,'Overall Individual'!$B$2:$N$103,9,FALSE))</f>
        <v>0</v>
      </c>
      <c r="U47" s="184">
        <f>SUM(T47:T51)</f>
        <v>0</v>
      </c>
      <c r="V47" s="125">
        <f>IF(ISNA(VLOOKUP($D47,'Overall Individual'!$B$2:$N$103,10,FALSE)),0,VLOOKUP($D47,'Overall Individual'!$B$2:$N$103,10,FALSE))</f>
        <v>0</v>
      </c>
      <c r="W47" s="184">
        <f>SUM(V47:V51)</f>
        <v>0</v>
      </c>
      <c r="X47" s="125">
        <f>IF(ISNA(VLOOKUP($D47,'Overall Individual'!$B$2:$N$103,11,FALSE)),0,VLOOKUP($D47,'Overall Individual'!$B$2:$N$103,11,FALSE))</f>
        <v>0</v>
      </c>
      <c r="Y47" s="184">
        <f>SUM(X47:X51)</f>
        <v>0</v>
      </c>
      <c r="Z47" s="125">
        <f>IF(ISNA(VLOOKUP($D47,'Overall Individual'!$B$2:$N$103,12,FALSE)),0,VLOOKUP($D47,'Overall Individual'!$B$2:$N$103,12,FALSE))</f>
        <v>0</v>
      </c>
      <c r="AA47" s="184">
        <f>SUM(Z47:Z51)</f>
        <v>0</v>
      </c>
    </row>
    <row r="48" spans="1:27" ht="12.75" customHeight="1" x14ac:dyDescent="0.5">
      <c r="A48" s="190"/>
      <c r="B48" s="191"/>
      <c r="C48" s="191"/>
      <c r="D48" s="60" t="s">
        <v>133</v>
      </c>
      <c r="E48" s="61">
        <f>VLOOKUP(D48,Runners!A$2:B$136,2,FALSE)</f>
        <v>225000</v>
      </c>
      <c r="F48" s="193"/>
      <c r="G48" s="201"/>
      <c r="H48" s="66">
        <f>IF(ISNA(VLOOKUP($D48,'Overall Individual'!$B$2:$N$103,3,FALSE)),0,VLOOKUP($D48,'Overall Individual'!$B$2:$N$103,3,FALSE))</f>
        <v>0</v>
      </c>
      <c r="I48" s="185"/>
      <c r="J48" s="67">
        <f>IF(ISNA(VLOOKUP($D48,'Overall Individual'!$B$2:$N$103,4,FALSE)),0,VLOOKUP($D48,'Overall Individual'!$B$2:$N$103,4,FALSE))</f>
        <v>83</v>
      </c>
      <c r="K48" s="185"/>
      <c r="L48" s="67">
        <f>IF(ISNA(VLOOKUP($D48,'Overall Individual'!$B$2:$N$103,5,FALSE)),0,VLOOKUP($D48,'Overall Individual'!$B$2:$N$103,5,FALSE))</f>
        <v>75</v>
      </c>
      <c r="M48" s="185"/>
      <c r="N48" s="68">
        <f>IF(ISNA(VLOOKUP($D48,'Overall Individual'!$B$2:$N$103,6,FALSE)),0,VLOOKUP($D48,'Overall Individual'!$B$2:$N$103,6,FALSE))</f>
        <v>75</v>
      </c>
      <c r="O48" s="198"/>
      <c r="P48" s="100">
        <f>IF(ISNA(VLOOKUP($D48,'Overall Individual'!$B$2:$N$103,7,FALSE)),0,VLOOKUP($D48,'Overall Individual'!$B$2:$N$103,7,FALSE))</f>
        <v>0</v>
      </c>
      <c r="Q48" s="188"/>
      <c r="R48" s="100">
        <f>IF(ISNA(VLOOKUP($D48,'Overall Individual'!$B$2:$N$103,8,FALSE)),0,VLOOKUP($D48,'Overall Individual'!$B$2:$N$103,8,FALSE))</f>
        <v>0</v>
      </c>
      <c r="S48" s="185"/>
      <c r="T48" s="100">
        <f>IF(ISNA(VLOOKUP($D48,'Overall Individual'!$B$2:$N$103,9,FALSE)),0,VLOOKUP($D48,'Overall Individual'!$B$2:$N$103,9,FALSE))</f>
        <v>0</v>
      </c>
      <c r="U48" s="185"/>
      <c r="V48" s="126">
        <f>IF(ISNA(VLOOKUP($D48,'Overall Individual'!$B$2:$N$103,10,FALSE)),0,VLOOKUP($D48,'Overall Individual'!$B$2:$N$103,10,FALSE))</f>
        <v>0</v>
      </c>
      <c r="W48" s="185"/>
      <c r="X48" s="126">
        <f>IF(ISNA(VLOOKUP($D48,'Overall Individual'!$B$2:$N$103,11,FALSE)),0,VLOOKUP($D48,'Overall Individual'!$B$2:$N$103,11,FALSE))</f>
        <v>0</v>
      </c>
      <c r="Y48" s="185"/>
      <c r="Z48" s="126">
        <f>IF(ISNA(VLOOKUP($D48,'Overall Individual'!$B$2:$N$103,12,FALSE)),0,VLOOKUP($D48,'Overall Individual'!$B$2:$N$103,12,FALSE))</f>
        <v>0</v>
      </c>
      <c r="AA48" s="185"/>
    </row>
    <row r="49" spans="1:30" ht="12.75" customHeight="1" x14ac:dyDescent="0.5">
      <c r="A49" s="190"/>
      <c r="B49" s="191"/>
      <c r="C49" s="191"/>
      <c r="D49" s="60" t="s">
        <v>94</v>
      </c>
      <c r="E49" s="61">
        <f>VLOOKUP(D49,Runners!A$2:B$136,2,FALSE)</f>
        <v>210000</v>
      </c>
      <c r="F49" s="193"/>
      <c r="G49" s="201"/>
      <c r="H49" s="66">
        <f>IF(ISNA(VLOOKUP($D49,'Overall Individual'!$B$2:$N$103,3,FALSE)),0,VLOOKUP($D49,'Overall Individual'!$B$2:$N$103,3,FALSE))</f>
        <v>0</v>
      </c>
      <c r="I49" s="185"/>
      <c r="J49" s="67">
        <f>IF(ISNA(VLOOKUP($D49,'Overall Individual'!$B$2:$N$103,4,FALSE)),0,VLOOKUP($D49,'Overall Individual'!$B$2:$N$103,4,FALSE))</f>
        <v>74</v>
      </c>
      <c r="K49" s="185"/>
      <c r="L49" s="67">
        <f>IF(ISNA(VLOOKUP($D49,'Overall Individual'!$B$2:$N$103,5,FALSE)),0,VLOOKUP($D49,'Overall Individual'!$B$2:$N$103,5,FALSE))</f>
        <v>0</v>
      </c>
      <c r="M49" s="185"/>
      <c r="N49" s="68">
        <f>IF(ISNA(VLOOKUP($D49,'Overall Individual'!$B$2:$N$103,6,FALSE)),0,VLOOKUP($D49,'Overall Individual'!$B$2:$N$103,6,FALSE))</f>
        <v>70</v>
      </c>
      <c r="O49" s="198"/>
      <c r="P49" s="100">
        <f>IF(ISNA(VLOOKUP($D49,'Overall Individual'!$B$2:$N$103,7,FALSE)),0,VLOOKUP($D49,'Overall Individual'!$B$2:$N$103,7,FALSE))</f>
        <v>0</v>
      </c>
      <c r="Q49" s="188"/>
      <c r="R49" s="100">
        <f>IF(ISNA(VLOOKUP($D49,'Overall Individual'!$B$2:$N$103,8,FALSE)),0,VLOOKUP($D49,'Overall Individual'!$B$2:$N$103,8,FALSE))</f>
        <v>0</v>
      </c>
      <c r="S49" s="185"/>
      <c r="T49" s="100">
        <f>IF(ISNA(VLOOKUP($D49,'Overall Individual'!$B$2:$N$103,9,FALSE)),0,VLOOKUP($D49,'Overall Individual'!$B$2:$N$103,9,FALSE))</f>
        <v>0</v>
      </c>
      <c r="U49" s="185"/>
      <c r="V49" s="126">
        <f>IF(ISNA(VLOOKUP($D49,'Overall Individual'!$B$2:$N$103,10,FALSE)),0,VLOOKUP($D49,'Overall Individual'!$B$2:$N$103,10,FALSE))</f>
        <v>0</v>
      </c>
      <c r="W49" s="185"/>
      <c r="X49" s="126">
        <f>IF(ISNA(VLOOKUP($D49,'Overall Individual'!$B$2:$N$103,11,FALSE)),0,VLOOKUP($D49,'Overall Individual'!$B$2:$N$103,11,FALSE))</f>
        <v>0</v>
      </c>
      <c r="Y49" s="185"/>
      <c r="Z49" s="126">
        <f>IF(ISNA(VLOOKUP($D49,'Overall Individual'!$B$2:$N$103,12,FALSE)),0,VLOOKUP($D49,'Overall Individual'!$B$2:$N$103,12,FALSE))</f>
        <v>0</v>
      </c>
      <c r="AA49" s="185"/>
    </row>
    <row r="50" spans="1:30" ht="12.75" customHeight="1" x14ac:dyDescent="0.5">
      <c r="A50" s="190"/>
      <c r="B50" s="191"/>
      <c r="C50" s="191"/>
      <c r="D50" s="60" t="s">
        <v>170</v>
      </c>
      <c r="E50" s="61">
        <f>VLOOKUP(D50,Runners!A$2:B$136,2,FALSE)</f>
        <v>165000</v>
      </c>
      <c r="F50" s="193"/>
      <c r="G50" s="201"/>
      <c r="H50" s="66">
        <f>IF(ISNA(VLOOKUP($D50,'Overall Individual'!$B$2:$N$103,3,FALSE)),0,VLOOKUP($D50,'Overall Individual'!$B$2:$N$103,3,FALSE))</f>
        <v>0</v>
      </c>
      <c r="I50" s="185"/>
      <c r="J50" s="67">
        <f>IF(ISNA(VLOOKUP($D50,'Overall Individual'!$B$2:$N$103,4,FALSE)),0,VLOOKUP($D50,'Overall Individual'!$B$2:$N$103,4,FALSE))</f>
        <v>64</v>
      </c>
      <c r="K50" s="185"/>
      <c r="L50" s="67">
        <f>IF(ISNA(VLOOKUP($D50,'Overall Individual'!$B$2:$N$103,5,FALSE)),0,VLOOKUP($D50,'Overall Individual'!$B$2:$N$103,5,FALSE))</f>
        <v>0</v>
      </c>
      <c r="M50" s="185"/>
      <c r="N50" s="68">
        <f>IF(ISNA(VLOOKUP($D50,'Overall Individual'!$B$2:$N$103,6,FALSE)),0,VLOOKUP($D50,'Overall Individual'!$B$2:$N$103,6,FALSE))</f>
        <v>63</v>
      </c>
      <c r="O50" s="198"/>
      <c r="P50" s="100">
        <f>IF(ISNA(VLOOKUP($D50,'Overall Individual'!$B$2:$N$103,7,FALSE)),0,VLOOKUP($D50,'Overall Individual'!$B$2:$N$103,7,FALSE))</f>
        <v>0</v>
      </c>
      <c r="Q50" s="188"/>
      <c r="R50" s="100">
        <f>IF(ISNA(VLOOKUP($D50,'Overall Individual'!$B$2:$N$103,8,FALSE)),0,VLOOKUP($D50,'Overall Individual'!$B$2:$N$103,8,FALSE))</f>
        <v>0</v>
      </c>
      <c r="S50" s="185"/>
      <c r="T50" s="100">
        <f>IF(ISNA(VLOOKUP($D50,'Overall Individual'!$B$2:$N$103,9,FALSE)),0,VLOOKUP($D50,'Overall Individual'!$B$2:$N$103,9,FALSE))</f>
        <v>0</v>
      </c>
      <c r="U50" s="185"/>
      <c r="V50" s="126">
        <f>IF(ISNA(VLOOKUP($D50,'Overall Individual'!$B$2:$N$103,10,FALSE)),0,VLOOKUP($D50,'Overall Individual'!$B$2:$N$103,10,FALSE))</f>
        <v>0</v>
      </c>
      <c r="W50" s="185"/>
      <c r="X50" s="126">
        <f>IF(ISNA(VLOOKUP($D50,'Overall Individual'!$B$2:$N$103,11,FALSE)),0,VLOOKUP($D50,'Overall Individual'!$B$2:$N$103,11,FALSE))</f>
        <v>0</v>
      </c>
      <c r="Y50" s="185"/>
      <c r="Z50" s="126">
        <f>IF(ISNA(VLOOKUP($D50,'Overall Individual'!$B$2:$N$103,12,FALSE)),0,VLOOKUP($D50,'Overall Individual'!$B$2:$N$103,12,FALSE))</f>
        <v>0</v>
      </c>
      <c r="AA50" s="185"/>
    </row>
    <row r="51" spans="1:30" ht="12.75" customHeight="1" thickBot="1" x14ac:dyDescent="0.55000000000000004">
      <c r="A51" s="190"/>
      <c r="B51" s="191"/>
      <c r="C51" s="191"/>
      <c r="D51" s="69" t="s">
        <v>177</v>
      </c>
      <c r="E51" s="76">
        <f>VLOOKUP(D51,Runners!A$2:B$136,2,FALSE)</f>
        <v>150000</v>
      </c>
      <c r="F51" s="194"/>
      <c r="G51" s="202"/>
      <c r="H51" s="70">
        <f>IF(ISNA(VLOOKUP($D51,'Overall Individual'!$B$2:$N$103,3,FALSE)),0,VLOOKUP($D51,'Overall Individual'!$B$2:$N$103,3,FALSE))</f>
        <v>81</v>
      </c>
      <c r="I51" s="186"/>
      <c r="J51" s="71">
        <f>IF(ISNA(VLOOKUP($D51,'Overall Individual'!$B$2:$N$103,4,FALSE)),0,VLOOKUP($D51,'Overall Individual'!$B$2:$N$103,4,FALSE))</f>
        <v>82</v>
      </c>
      <c r="K51" s="186"/>
      <c r="L51" s="71">
        <f>IF(ISNA(VLOOKUP($D51,'Overall Individual'!$B$2:$N$103,5,FALSE)),0,VLOOKUP($D51,'Overall Individual'!$B$2:$N$103,5,FALSE))</f>
        <v>74</v>
      </c>
      <c r="M51" s="186"/>
      <c r="N51" s="72">
        <f>IF(ISNA(VLOOKUP($D51,'Overall Individual'!$B$2:$N$103,6,FALSE)),0,VLOOKUP($D51,'Overall Individual'!$B$2:$N$103,6,FALSE))</f>
        <v>76</v>
      </c>
      <c r="O51" s="199"/>
      <c r="P51" s="127">
        <f>IF(ISNA(VLOOKUP($D51,'Overall Individual'!$B$2:$N$103,7,FALSE)),0,VLOOKUP($D51,'Overall Individual'!$B$2:$N$103,7,FALSE))</f>
        <v>0</v>
      </c>
      <c r="Q51" s="189"/>
      <c r="R51" s="127">
        <f>IF(ISNA(VLOOKUP($D51,'Overall Individual'!$B$2:$N$103,8,FALSE)),0,VLOOKUP($D51,'Overall Individual'!$B$2:$N$103,8,FALSE))</f>
        <v>0</v>
      </c>
      <c r="S51" s="186"/>
      <c r="T51" s="127">
        <f>IF(ISNA(VLOOKUP($D51,'Overall Individual'!$B$2:$N$103,9,FALSE)),0,VLOOKUP($D51,'Overall Individual'!$B$2:$N$103,9,FALSE))</f>
        <v>0</v>
      </c>
      <c r="U51" s="186"/>
      <c r="V51" s="128">
        <f>IF(ISNA(VLOOKUP($D51,'Overall Individual'!$B$2:$N$103,10,FALSE)),0,VLOOKUP($D51,'Overall Individual'!$B$2:$N$103,10,FALSE))</f>
        <v>0</v>
      </c>
      <c r="W51" s="186"/>
      <c r="X51" s="128">
        <f>IF(ISNA(VLOOKUP($D51,'Overall Individual'!$B$2:$N$103,11,FALSE)),0,VLOOKUP($D51,'Overall Individual'!$B$2:$N$103,11,FALSE))</f>
        <v>0</v>
      </c>
      <c r="Y51" s="186"/>
      <c r="Z51" s="128">
        <f>IF(ISNA(VLOOKUP($D51,'Overall Individual'!$B$2:$N$103,12,FALSE)),0,VLOOKUP($D51,'Overall Individual'!$B$2:$N$103,12,FALSE))</f>
        <v>0</v>
      </c>
      <c r="AA51" s="186"/>
    </row>
    <row r="52" spans="1:30" ht="12.75" customHeight="1" thickTop="1" x14ac:dyDescent="0.5">
      <c r="A52" s="190">
        <v>11</v>
      </c>
      <c r="B52" s="191" t="s">
        <v>195</v>
      </c>
      <c r="C52" s="191" t="s">
        <v>73</v>
      </c>
      <c r="D52" s="73" t="s">
        <v>102</v>
      </c>
      <c r="E52" s="74">
        <f>VLOOKUP(D52,Runners!A$2:B$136,2,FALSE)</f>
        <v>250000</v>
      </c>
      <c r="F52" s="192">
        <f>SUM(E52:E56)</f>
        <v>1000000</v>
      </c>
      <c r="G52" s="200">
        <v>3</v>
      </c>
      <c r="H52" s="62">
        <f>IF(ISNA(VLOOKUP($D52,'Overall Individual'!$B$2:$N$103,3,FALSE)),0,VLOOKUP($D52,'Overall Individual'!$B$2:$N$103,3,FALSE))</f>
        <v>98</v>
      </c>
      <c r="I52" s="184">
        <f t="shared" ref="I52" si="48">SUM(H52:H56)</f>
        <v>253</v>
      </c>
      <c r="J52" s="64">
        <f>IF(ISNA(VLOOKUP($D52,'Overall Individual'!$B$2:$N$103,4,FALSE)),0,VLOOKUP($D52,'Overall Individual'!$B$2:$N$103,4,FALSE))</f>
        <v>99</v>
      </c>
      <c r="K52" s="184">
        <f t="shared" ref="K52" si="49">SUM(J52:J56)</f>
        <v>257</v>
      </c>
      <c r="L52" s="64">
        <f>IF(ISNA(VLOOKUP($D52,'Overall Individual'!$B$2:$N$103,5,FALSE)),0,VLOOKUP($D52,'Overall Individual'!$B$2:$N$103,5,FALSE))</f>
        <v>96</v>
      </c>
      <c r="M52" s="184">
        <f t="shared" ref="M52" si="50">SUM(L52:L56)</f>
        <v>147</v>
      </c>
      <c r="N52" s="75">
        <f>IF(ISNA(VLOOKUP($D52,'Overall Individual'!$B$2:$N$103,6,FALSE)),0,VLOOKUP($D52,'Overall Individual'!$B$2:$N$103,6,FALSE))</f>
        <v>96</v>
      </c>
      <c r="O52" s="197">
        <f t="shared" ref="O52" si="51">SUM(N52:N56)</f>
        <v>208</v>
      </c>
      <c r="P52" s="124">
        <f>IF(ISNA(VLOOKUP($D52,'Overall Individual'!$B$2:$N$103,7,FALSE)),0,VLOOKUP($D52,'Overall Individual'!$B$2:$N$103,7,FALSE))</f>
        <v>0</v>
      </c>
      <c r="Q52" s="187">
        <f t="shared" ref="Q52" si="52">SUM(P52:P56)</f>
        <v>0</v>
      </c>
      <c r="R52" s="124">
        <f>IF(ISNA(VLOOKUP($D52,'Overall Individual'!$B$2:$N$103,8,FALSE)),0,VLOOKUP($D52,'Overall Individual'!$B$2:$N$103,8,FALSE))</f>
        <v>0</v>
      </c>
      <c r="S52" s="184">
        <f>SUM(R52:R56)</f>
        <v>0</v>
      </c>
      <c r="T52" s="124">
        <f>IF(ISNA(VLOOKUP($D52,'Overall Individual'!$B$2:$N$103,9,FALSE)),0,VLOOKUP($D52,'Overall Individual'!$B$2:$N$103,9,FALSE))</f>
        <v>0</v>
      </c>
      <c r="U52" s="184">
        <f>SUM(T52:T56)</f>
        <v>0</v>
      </c>
      <c r="V52" s="125">
        <f>IF(ISNA(VLOOKUP($D52,'Overall Individual'!$B$2:$N$103,10,FALSE)),0,VLOOKUP($D52,'Overall Individual'!$B$2:$N$103,10,FALSE))</f>
        <v>0</v>
      </c>
      <c r="W52" s="184">
        <f>SUM(V52:V56)</f>
        <v>0</v>
      </c>
      <c r="X52" s="125">
        <f>IF(ISNA(VLOOKUP($D52,'Overall Individual'!$B$2:$N$103,11,FALSE)),0,VLOOKUP($D52,'Overall Individual'!$B$2:$N$103,11,FALSE))</f>
        <v>0</v>
      </c>
      <c r="Y52" s="184">
        <f>SUM(X52:X56)</f>
        <v>0</v>
      </c>
      <c r="Z52" s="125">
        <f>IF(ISNA(VLOOKUP($D52,'Overall Individual'!$B$2:$N$103,12,FALSE)),0,VLOOKUP($D52,'Overall Individual'!$B$2:$N$103,12,FALSE))</f>
        <v>0</v>
      </c>
      <c r="AA52" s="184">
        <f>SUM(Z52:Z56)</f>
        <v>0</v>
      </c>
    </row>
    <row r="53" spans="1:30" ht="12.75" customHeight="1" x14ac:dyDescent="0.5">
      <c r="A53" s="190"/>
      <c r="B53" s="191"/>
      <c r="C53" s="191"/>
      <c r="D53" s="60" t="s">
        <v>153</v>
      </c>
      <c r="E53" s="61">
        <f>VLOOKUP(D53,Runners!A$2:B$136,2,FALSE)</f>
        <v>245000</v>
      </c>
      <c r="F53" s="193"/>
      <c r="G53" s="201"/>
      <c r="H53" s="66">
        <f>IF(ISNA(VLOOKUP($D53,'Overall Individual'!$B$2:$N$103,3,FALSE)),0,VLOOKUP($D53,'Overall Individual'!$B$2:$N$103,3,FALSE))</f>
        <v>97</v>
      </c>
      <c r="I53" s="185"/>
      <c r="J53" s="67">
        <f>IF(ISNA(VLOOKUP($D53,'Overall Individual'!$B$2:$N$103,4,FALSE)),0,VLOOKUP($D53,'Overall Individual'!$B$2:$N$103,4,FALSE))</f>
        <v>100</v>
      </c>
      <c r="K53" s="185"/>
      <c r="L53" s="67">
        <f>IF(ISNA(VLOOKUP($D53,'Overall Individual'!$B$2:$N$103,5,FALSE)),0,VLOOKUP($D53,'Overall Individual'!$B$2:$N$103,5,FALSE))</f>
        <v>0</v>
      </c>
      <c r="M53" s="185"/>
      <c r="N53" s="68">
        <f>IF(ISNA(VLOOKUP($D53,'Overall Individual'!$B$2:$N$103,6,FALSE)),0,VLOOKUP($D53,'Overall Individual'!$B$2:$N$103,6,FALSE))</f>
        <v>0</v>
      </c>
      <c r="O53" s="198"/>
      <c r="P53" s="100">
        <f>IF(ISNA(VLOOKUP($D53,'Overall Individual'!$B$2:$N$103,7,FALSE)),0,VLOOKUP($D53,'Overall Individual'!$B$2:$N$103,7,FALSE))</f>
        <v>0</v>
      </c>
      <c r="Q53" s="188"/>
      <c r="R53" s="100">
        <f>IF(ISNA(VLOOKUP($D53,'Overall Individual'!$B$2:$N$103,8,FALSE)),0,VLOOKUP($D53,'Overall Individual'!$B$2:$N$103,8,FALSE))</f>
        <v>0</v>
      </c>
      <c r="S53" s="185"/>
      <c r="T53" s="100">
        <f>IF(ISNA(VLOOKUP($D53,'Overall Individual'!$B$2:$N$103,9,FALSE)),0,VLOOKUP($D53,'Overall Individual'!$B$2:$N$103,9,FALSE))</f>
        <v>0</v>
      </c>
      <c r="U53" s="185"/>
      <c r="V53" s="126">
        <f>IF(ISNA(VLOOKUP($D53,'Overall Individual'!$B$2:$N$103,10,FALSE)),0,VLOOKUP($D53,'Overall Individual'!$B$2:$N$103,10,FALSE))</f>
        <v>0</v>
      </c>
      <c r="W53" s="185"/>
      <c r="X53" s="126">
        <f>IF(ISNA(VLOOKUP($D53,'Overall Individual'!$B$2:$N$103,11,FALSE)),0,VLOOKUP($D53,'Overall Individual'!$B$2:$N$103,11,FALSE))</f>
        <v>0</v>
      </c>
      <c r="Y53" s="185"/>
      <c r="Z53" s="126">
        <f>IF(ISNA(VLOOKUP($D53,'Overall Individual'!$B$2:$N$103,12,FALSE)),0,VLOOKUP($D53,'Overall Individual'!$B$2:$N$103,12,FALSE))</f>
        <v>0</v>
      </c>
      <c r="AA53" s="185"/>
    </row>
    <row r="54" spans="1:30" ht="12.75" customHeight="1" x14ac:dyDescent="0.5">
      <c r="A54" s="190"/>
      <c r="B54" s="191"/>
      <c r="C54" s="191"/>
      <c r="D54" s="60" t="s">
        <v>75</v>
      </c>
      <c r="E54" s="61">
        <f>VLOOKUP(D54,Runners!A$2:B$136,2,FALSE)</f>
        <v>220000</v>
      </c>
      <c r="F54" s="193"/>
      <c r="G54" s="201"/>
      <c r="H54" s="66">
        <f>IF(ISNA(VLOOKUP($D54,'Overall Individual'!$B$2:$N$103,3,FALSE)),0,VLOOKUP($D54,'Overall Individual'!$B$2:$N$103,3,FALSE))</f>
        <v>0</v>
      </c>
      <c r="I54" s="185"/>
      <c r="J54" s="67">
        <f>IF(ISNA(VLOOKUP($D54,'Overall Individual'!$B$2:$N$103,4,FALSE)),0,VLOOKUP($D54,'Overall Individual'!$B$2:$N$103,4,FALSE))</f>
        <v>0</v>
      </c>
      <c r="K54" s="185"/>
      <c r="L54" s="67">
        <f>IF(ISNA(VLOOKUP($D54,'Overall Individual'!$B$2:$N$103,5,FALSE)),0,VLOOKUP($D54,'Overall Individual'!$B$2:$N$103,5,FALSE))</f>
        <v>51</v>
      </c>
      <c r="M54" s="185"/>
      <c r="N54" s="68">
        <f>IF(ISNA(VLOOKUP($D54,'Overall Individual'!$B$2:$N$103,6,FALSE)),0,VLOOKUP($D54,'Overall Individual'!$B$2:$N$103,6,FALSE))</f>
        <v>0</v>
      </c>
      <c r="O54" s="198"/>
      <c r="P54" s="100">
        <f>IF(ISNA(VLOOKUP($D54,'Overall Individual'!$B$2:$N$103,7,FALSE)),0,VLOOKUP($D54,'Overall Individual'!$B$2:$N$103,7,FALSE))</f>
        <v>0</v>
      </c>
      <c r="Q54" s="188"/>
      <c r="R54" s="100">
        <f>IF(ISNA(VLOOKUP($D54,'Overall Individual'!$B$2:$N$103,8,FALSE)),0,VLOOKUP($D54,'Overall Individual'!$B$2:$N$103,8,FALSE))</f>
        <v>0</v>
      </c>
      <c r="S54" s="185"/>
      <c r="T54" s="100">
        <f>IF(ISNA(VLOOKUP($D54,'Overall Individual'!$B$2:$N$103,9,FALSE)),0,VLOOKUP($D54,'Overall Individual'!$B$2:$N$103,9,FALSE))</f>
        <v>0</v>
      </c>
      <c r="U54" s="185"/>
      <c r="V54" s="126">
        <f>IF(ISNA(VLOOKUP($D54,'Overall Individual'!$B$2:$N$103,10,FALSE)),0,VLOOKUP($D54,'Overall Individual'!$B$2:$N$103,10,FALSE))</f>
        <v>0</v>
      </c>
      <c r="W54" s="185"/>
      <c r="X54" s="126">
        <f>IF(ISNA(VLOOKUP($D54,'Overall Individual'!$B$2:$N$103,11,FALSE)),0,VLOOKUP($D54,'Overall Individual'!$B$2:$N$103,11,FALSE))</f>
        <v>0</v>
      </c>
      <c r="Y54" s="185"/>
      <c r="Z54" s="126">
        <f>IF(ISNA(VLOOKUP($D54,'Overall Individual'!$B$2:$N$103,12,FALSE)),0,VLOOKUP($D54,'Overall Individual'!$B$2:$N$103,12,FALSE))</f>
        <v>0</v>
      </c>
      <c r="AA54" s="185"/>
    </row>
    <row r="55" spans="1:30" ht="12.75" customHeight="1" x14ac:dyDescent="0.5">
      <c r="A55" s="190"/>
      <c r="B55" s="191"/>
      <c r="C55" s="191"/>
      <c r="D55" s="60" t="s">
        <v>218</v>
      </c>
      <c r="E55" s="61">
        <f>VLOOKUP(D55,Runners!A$2:B$136,2,FALSE)</f>
        <v>105000</v>
      </c>
      <c r="F55" s="193"/>
      <c r="G55" s="201"/>
      <c r="H55" s="66">
        <f>IF(ISNA(VLOOKUP($D55,'Overall Individual'!$B$2:$N$103,3,FALSE)),0,VLOOKUP($D55,'Overall Individual'!$B$2:$N$103,3,FALSE))</f>
        <v>58</v>
      </c>
      <c r="I55" s="185"/>
      <c r="J55" s="67">
        <f>IF(ISNA(VLOOKUP($D55,'Overall Individual'!$B$2:$N$103,4,FALSE)),0,VLOOKUP($D55,'Overall Individual'!$B$2:$N$103,4,FALSE))</f>
        <v>58</v>
      </c>
      <c r="K55" s="185"/>
      <c r="L55" s="67">
        <f>IF(ISNA(VLOOKUP($D55,'Overall Individual'!$B$2:$N$103,5,FALSE)),0,VLOOKUP($D55,'Overall Individual'!$B$2:$N$103,5,FALSE))</f>
        <v>0</v>
      </c>
      <c r="M55" s="185"/>
      <c r="N55" s="68">
        <f>IF(ISNA(VLOOKUP($D55,'Overall Individual'!$B$2:$N$103,6,FALSE)),0,VLOOKUP($D55,'Overall Individual'!$B$2:$N$103,6,FALSE))</f>
        <v>55</v>
      </c>
      <c r="O55" s="198"/>
      <c r="P55" s="100">
        <f>IF(ISNA(VLOOKUP($D55,'Overall Individual'!$B$2:$N$103,7,FALSE)),0,VLOOKUP($D55,'Overall Individual'!$B$2:$N$103,7,FALSE))</f>
        <v>0</v>
      </c>
      <c r="Q55" s="188"/>
      <c r="R55" s="100">
        <f>IF(ISNA(VLOOKUP($D55,'Overall Individual'!$B$2:$N$103,8,FALSE)),0,VLOOKUP($D55,'Overall Individual'!$B$2:$N$103,8,FALSE))</f>
        <v>0</v>
      </c>
      <c r="S55" s="185"/>
      <c r="T55" s="100">
        <f>IF(ISNA(VLOOKUP($D55,'Overall Individual'!$B$2:$N$103,9,FALSE)),0,VLOOKUP($D55,'Overall Individual'!$B$2:$N$103,9,FALSE))</f>
        <v>0</v>
      </c>
      <c r="U55" s="185"/>
      <c r="V55" s="126">
        <f>IF(ISNA(VLOOKUP($D55,'Overall Individual'!$B$2:$N$103,10,FALSE)),0,VLOOKUP($D55,'Overall Individual'!$B$2:$N$103,10,FALSE))</f>
        <v>0</v>
      </c>
      <c r="W55" s="185"/>
      <c r="X55" s="126">
        <f>IF(ISNA(VLOOKUP($D55,'Overall Individual'!$B$2:$N$103,11,FALSE)),0,VLOOKUP($D55,'Overall Individual'!$B$2:$N$103,11,FALSE))</f>
        <v>0</v>
      </c>
      <c r="Y55" s="185"/>
      <c r="Z55" s="126">
        <f>IF(ISNA(VLOOKUP($D55,'Overall Individual'!$B$2:$N$103,12,FALSE)),0,VLOOKUP($D55,'Overall Individual'!$B$2:$N$103,12,FALSE))</f>
        <v>0</v>
      </c>
      <c r="AA55" s="185"/>
    </row>
    <row r="56" spans="1:30" ht="12.75" customHeight="1" thickBot="1" x14ac:dyDescent="0.55000000000000004">
      <c r="A56" s="190"/>
      <c r="B56" s="191"/>
      <c r="C56" s="191"/>
      <c r="D56" s="69" t="s">
        <v>80</v>
      </c>
      <c r="E56" s="76">
        <f>VLOOKUP(D56,Runners!A$2:B$136,2,FALSE)</f>
        <v>180000</v>
      </c>
      <c r="F56" s="194"/>
      <c r="G56" s="202"/>
      <c r="H56" s="70">
        <f>IF(ISNA(VLOOKUP($D56,'Overall Individual'!$B$2:$N$103,3,FALSE)),0,VLOOKUP($D56,'Overall Individual'!$B$2:$N$103,3,FALSE))</f>
        <v>0</v>
      </c>
      <c r="I56" s="186"/>
      <c r="J56" s="71">
        <f>IF(ISNA(VLOOKUP($D56,'Overall Individual'!$B$2:$N$103,4,FALSE)),0,VLOOKUP($D56,'Overall Individual'!$B$2:$N$103,4,FALSE))</f>
        <v>0</v>
      </c>
      <c r="K56" s="186"/>
      <c r="L56" s="71">
        <f>IF(ISNA(VLOOKUP($D56,'Overall Individual'!$B$2:$N$103,5,FALSE)),0,VLOOKUP($D56,'Overall Individual'!$B$2:$N$103,5,FALSE))</f>
        <v>0</v>
      </c>
      <c r="M56" s="186"/>
      <c r="N56" s="72">
        <f>IF(ISNA(VLOOKUP($D56,'Overall Individual'!$B$2:$N$103,6,FALSE)),0,VLOOKUP($D56,'Overall Individual'!$B$2:$N$103,6,FALSE))</f>
        <v>57</v>
      </c>
      <c r="O56" s="199"/>
      <c r="P56" s="127">
        <f>IF(ISNA(VLOOKUP($D56,'Overall Individual'!$B$2:$N$103,7,FALSE)),0,VLOOKUP($D56,'Overall Individual'!$B$2:$N$103,7,FALSE))</f>
        <v>0</v>
      </c>
      <c r="Q56" s="189"/>
      <c r="R56" s="127">
        <f>IF(ISNA(VLOOKUP($D56,'Overall Individual'!$B$2:$N$103,8,FALSE)),0,VLOOKUP($D56,'Overall Individual'!$B$2:$N$103,8,FALSE))</f>
        <v>0</v>
      </c>
      <c r="S56" s="186"/>
      <c r="T56" s="127">
        <f>IF(ISNA(VLOOKUP($D56,'Overall Individual'!$B$2:$N$103,9,FALSE)),0,VLOOKUP($D56,'Overall Individual'!$B$2:$N$103,9,FALSE))</f>
        <v>0</v>
      </c>
      <c r="U56" s="186"/>
      <c r="V56" s="128">
        <f>IF(ISNA(VLOOKUP($D56,'Overall Individual'!$B$2:$N$103,10,FALSE)),0,VLOOKUP($D56,'Overall Individual'!$B$2:$N$103,10,FALSE))</f>
        <v>0</v>
      </c>
      <c r="W56" s="186"/>
      <c r="X56" s="128">
        <f>IF(ISNA(VLOOKUP($D56,'Overall Individual'!$B$2:$N$103,11,FALSE)),0,VLOOKUP($D56,'Overall Individual'!$B$2:$N$103,11,FALSE))</f>
        <v>0</v>
      </c>
      <c r="Y56" s="186"/>
      <c r="Z56" s="128">
        <f>IF(ISNA(VLOOKUP($D56,'Overall Individual'!$B$2:$N$103,12,FALSE)),0,VLOOKUP($D56,'Overall Individual'!$B$2:$N$103,12,FALSE))</f>
        <v>0</v>
      </c>
      <c r="AA56" s="186"/>
    </row>
    <row r="57" spans="1:30" ht="12.75" customHeight="1" thickTop="1" x14ac:dyDescent="0.5">
      <c r="A57" s="190">
        <v>12</v>
      </c>
      <c r="B57" s="191" t="s">
        <v>197</v>
      </c>
      <c r="C57" s="191" t="s">
        <v>74</v>
      </c>
      <c r="D57" s="73" t="s">
        <v>102</v>
      </c>
      <c r="E57" s="74">
        <f>VLOOKUP(D57,Runners!A$2:B$136,2,FALSE)</f>
        <v>250000</v>
      </c>
      <c r="F57" s="192">
        <f>SUM(E57:E61)</f>
        <v>960000</v>
      </c>
      <c r="G57" s="200"/>
      <c r="H57" s="62">
        <f>IF(ISNA(VLOOKUP($D57,'Overall Individual'!$B$2:$N$103,3,FALSE)),0,VLOOKUP($D57,'Overall Individual'!$B$2:$N$103,3,FALSE))</f>
        <v>98</v>
      </c>
      <c r="I57" s="184">
        <f t="shared" ref="I57" si="53">SUM(H57:H61)</f>
        <v>278</v>
      </c>
      <c r="J57" s="64">
        <f>IF(ISNA(VLOOKUP($D57,'Overall Individual'!$B$2:$N$103,4,FALSE)),0,VLOOKUP($D57,'Overall Individual'!$B$2:$N$103,4,FALSE))</f>
        <v>99</v>
      </c>
      <c r="K57" s="184">
        <f t="shared" ref="K57" si="54">SUM(J57:J61)</f>
        <v>366</v>
      </c>
      <c r="L57" s="64">
        <f>IF(ISNA(VLOOKUP($D57,'Overall Individual'!$B$2:$N$103,5,FALSE)),0,VLOOKUP($D57,'Overall Individual'!$B$2:$N$103,5,FALSE))</f>
        <v>96</v>
      </c>
      <c r="M57" s="184">
        <f t="shared" ref="M57" si="55">SUM(L57:L61)</f>
        <v>380</v>
      </c>
      <c r="N57" s="75">
        <f>IF(ISNA(VLOOKUP($D57,'Overall Individual'!$B$2:$N$103,6,FALSE)),0,VLOOKUP($D57,'Overall Individual'!$B$2:$N$103,6,FALSE))</f>
        <v>96</v>
      </c>
      <c r="O57" s="197">
        <f t="shared" ref="O57" si="56">SUM(N57:N61)</f>
        <v>370</v>
      </c>
      <c r="P57" s="124">
        <f>IF(ISNA(VLOOKUP($D57,'Overall Individual'!$B$2:$N$103,7,FALSE)),0,VLOOKUP($D57,'Overall Individual'!$B$2:$N$103,7,FALSE))</f>
        <v>0</v>
      </c>
      <c r="Q57" s="187">
        <f t="shared" ref="Q57" si="57">SUM(P57:P61)</f>
        <v>0</v>
      </c>
      <c r="R57" s="124">
        <f>IF(ISNA(VLOOKUP($D57,'Overall Individual'!$B$2:$N$103,8,FALSE)),0,VLOOKUP($D57,'Overall Individual'!$B$2:$N$103,8,FALSE))</f>
        <v>0</v>
      </c>
      <c r="S57" s="184">
        <f>SUM(R57:R61)</f>
        <v>0</v>
      </c>
      <c r="T57" s="124">
        <f>IF(ISNA(VLOOKUP($D57,'Overall Individual'!$B$2:$N$103,9,FALSE)),0,VLOOKUP($D57,'Overall Individual'!$B$2:$N$103,9,FALSE))</f>
        <v>0</v>
      </c>
      <c r="U57" s="184">
        <f>SUM(T57:T61)</f>
        <v>0</v>
      </c>
      <c r="V57" s="125">
        <f>IF(ISNA(VLOOKUP($D57,'Overall Individual'!$B$2:$N$103,10,FALSE)),0,VLOOKUP($D57,'Overall Individual'!$B$2:$N$103,10,FALSE))</f>
        <v>0</v>
      </c>
      <c r="W57" s="184">
        <f>SUM(V57:V61)</f>
        <v>0</v>
      </c>
      <c r="X57" s="125">
        <f>IF(ISNA(VLOOKUP($D57,'Overall Individual'!$B$2:$N$103,11,FALSE)),0,VLOOKUP($D57,'Overall Individual'!$B$2:$N$103,11,FALSE))</f>
        <v>0</v>
      </c>
      <c r="Y57" s="184">
        <f>SUM(X57:X61)</f>
        <v>0</v>
      </c>
      <c r="Z57" s="125">
        <f>IF(ISNA(VLOOKUP($D57,'Overall Individual'!$B$2:$N$103,12,FALSE)),0,VLOOKUP($D57,'Overall Individual'!$B$2:$N$103,12,FALSE))</f>
        <v>0</v>
      </c>
      <c r="AA57" s="184">
        <f>SUM(Z57:Z61)</f>
        <v>0</v>
      </c>
    </row>
    <row r="58" spans="1:30" ht="12.75" customHeight="1" x14ac:dyDescent="0.5">
      <c r="A58" s="190"/>
      <c r="B58" s="191"/>
      <c r="C58" s="191"/>
      <c r="D58" s="60" t="s">
        <v>120</v>
      </c>
      <c r="E58" s="61">
        <f>VLOOKUP(D58,Runners!A$2:B$136,2,FALSE)</f>
        <v>210000</v>
      </c>
      <c r="F58" s="193"/>
      <c r="G58" s="201"/>
      <c r="H58" s="66">
        <f>IF(ISNA(VLOOKUP($D58,'Overall Individual'!$B$2:$N$103,3,FALSE)),0,VLOOKUP($D58,'Overall Individual'!$B$2:$N$103,3,FALSE))</f>
        <v>93</v>
      </c>
      <c r="I58" s="185"/>
      <c r="J58" s="67">
        <f>IF(ISNA(VLOOKUP($D58,'Overall Individual'!$B$2:$N$103,4,FALSE)),0,VLOOKUP($D58,'Overall Individual'!$B$2:$N$103,4,FALSE))</f>
        <v>81</v>
      </c>
      <c r="K58" s="185"/>
      <c r="L58" s="67">
        <f>IF(ISNA(VLOOKUP($D58,'Overall Individual'!$B$2:$N$103,5,FALSE)),0,VLOOKUP($D58,'Overall Individual'!$B$2:$N$103,5,FALSE))</f>
        <v>98</v>
      </c>
      <c r="M58" s="185"/>
      <c r="N58" s="68">
        <f>IF(ISNA(VLOOKUP($D58,'Overall Individual'!$B$2:$N$103,6,FALSE)),0,VLOOKUP($D58,'Overall Individual'!$B$2:$N$103,6,FALSE))</f>
        <v>98</v>
      </c>
      <c r="O58" s="198"/>
      <c r="P58" s="100">
        <f>IF(ISNA(VLOOKUP($D58,'Overall Individual'!$B$2:$N$103,7,FALSE)),0,VLOOKUP($D58,'Overall Individual'!$B$2:$N$103,7,FALSE))</f>
        <v>0</v>
      </c>
      <c r="Q58" s="188"/>
      <c r="R58" s="100">
        <f>IF(ISNA(VLOOKUP($D58,'Overall Individual'!$B$2:$N$103,8,FALSE)),0,VLOOKUP($D58,'Overall Individual'!$B$2:$N$103,8,FALSE))</f>
        <v>0</v>
      </c>
      <c r="S58" s="185"/>
      <c r="T58" s="100">
        <f>IF(ISNA(VLOOKUP($D58,'Overall Individual'!$B$2:$N$103,9,FALSE)),0,VLOOKUP($D58,'Overall Individual'!$B$2:$N$103,9,FALSE))</f>
        <v>0</v>
      </c>
      <c r="U58" s="185"/>
      <c r="V58" s="126">
        <f>IF(ISNA(VLOOKUP($D58,'Overall Individual'!$B$2:$N$103,10,FALSE)),0,VLOOKUP($D58,'Overall Individual'!$B$2:$N$103,10,FALSE))</f>
        <v>0</v>
      </c>
      <c r="W58" s="185"/>
      <c r="X58" s="126">
        <f>IF(ISNA(VLOOKUP($D58,'Overall Individual'!$B$2:$N$103,11,FALSE)),0,VLOOKUP($D58,'Overall Individual'!$B$2:$N$103,11,FALSE))</f>
        <v>0</v>
      </c>
      <c r="Y58" s="185"/>
      <c r="Z58" s="126">
        <f>IF(ISNA(VLOOKUP($D58,'Overall Individual'!$B$2:$N$103,12,FALSE)),0,VLOOKUP($D58,'Overall Individual'!$B$2:$N$103,12,FALSE))</f>
        <v>0</v>
      </c>
      <c r="AA58" s="185"/>
    </row>
    <row r="59" spans="1:30" ht="12.75" customHeight="1" x14ac:dyDescent="0.5">
      <c r="A59" s="190"/>
      <c r="B59" s="191"/>
      <c r="C59" s="191"/>
      <c r="D59" s="60" t="s">
        <v>99</v>
      </c>
      <c r="E59" s="61">
        <f>VLOOKUP(D59,Runners!A$2:B$136,2,FALSE)</f>
        <v>250000</v>
      </c>
      <c r="F59" s="193"/>
      <c r="G59" s="201"/>
      <c r="H59" s="66">
        <f>IF(ISNA(VLOOKUP($D59,'Overall Individual'!$B$2:$N$103,3,FALSE)),0,VLOOKUP($D59,'Overall Individual'!$B$2:$N$103,3,FALSE))</f>
        <v>0</v>
      </c>
      <c r="I59" s="185"/>
      <c r="J59" s="67">
        <f>IF(ISNA(VLOOKUP($D59,'Overall Individual'!$B$2:$N$103,4,FALSE)),0,VLOOKUP($D59,'Overall Individual'!$B$2:$N$103,4,FALSE))</f>
        <v>96</v>
      </c>
      <c r="K59" s="185"/>
      <c r="L59" s="67">
        <f>IF(ISNA(VLOOKUP($D59,'Overall Individual'!$B$2:$N$103,5,FALSE)),0,VLOOKUP($D59,'Overall Individual'!$B$2:$N$103,5,FALSE))</f>
        <v>99</v>
      </c>
      <c r="M59" s="185"/>
      <c r="N59" s="68">
        <f>IF(ISNA(VLOOKUP($D59,'Overall Individual'!$B$2:$N$103,6,FALSE)),0,VLOOKUP($D59,'Overall Individual'!$B$2:$N$103,6,FALSE))</f>
        <v>99</v>
      </c>
      <c r="O59" s="198"/>
      <c r="P59" s="100">
        <f>IF(ISNA(VLOOKUP($D59,'Overall Individual'!$B$2:$N$103,7,FALSE)),0,VLOOKUP($D59,'Overall Individual'!$B$2:$N$103,7,FALSE))</f>
        <v>0</v>
      </c>
      <c r="Q59" s="188"/>
      <c r="R59" s="100">
        <f>IF(ISNA(VLOOKUP($D59,'Overall Individual'!$B$2:$N$103,8,FALSE)),0,VLOOKUP($D59,'Overall Individual'!$B$2:$N$103,8,FALSE))</f>
        <v>0</v>
      </c>
      <c r="S59" s="185"/>
      <c r="T59" s="100">
        <f>IF(ISNA(VLOOKUP($D59,'Overall Individual'!$B$2:$N$103,9,FALSE)),0,VLOOKUP($D59,'Overall Individual'!$B$2:$N$103,9,FALSE))</f>
        <v>0</v>
      </c>
      <c r="U59" s="185"/>
      <c r="V59" s="126">
        <f>IF(ISNA(VLOOKUP($D59,'Overall Individual'!$B$2:$N$103,10,FALSE)),0,VLOOKUP($D59,'Overall Individual'!$B$2:$N$103,10,FALSE))</f>
        <v>0</v>
      </c>
      <c r="W59" s="185"/>
      <c r="X59" s="126">
        <f>IF(ISNA(VLOOKUP($D59,'Overall Individual'!$B$2:$N$103,11,FALSE)),0,VLOOKUP($D59,'Overall Individual'!$B$2:$N$103,11,FALSE))</f>
        <v>0</v>
      </c>
      <c r="Y59" s="185"/>
      <c r="Z59" s="126">
        <f>IF(ISNA(VLOOKUP($D59,'Overall Individual'!$B$2:$N$103,12,FALSE)),0,VLOOKUP($D59,'Overall Individual'!$B$2:$N$103,12,FALSE))</f>
        <v>0</v>
      </c>
      <c r="AA59" s="185"/>
    </row>
    <row r="60" spans="1:30" ht="12.75" customHeight="1" x14ac:dyDescent="0.5">
      <c r="A60" s="190"/>
      <c r="B60" s="191"/>
      <c r="C60" s="191"/>
      <c r="D60" s="60" t="s">
        <v>93</v>
      </c>
      <c r="E60" s="61">
        <f>VLOOKUP(D60,Runners!A$2:B$136,2,FALSE)</f>
        <v>250000</v>
      </c>
      <c r="F60" s="193"/>
      <c r="G60" s="201"/>
      <c r="H60" s="66">
        <f>IF(ISNA(VLOOKUP($D60,'Overall Individual'!$B$2:$N$103,3,FALSE)),0,VLOOKUP($D60,'Overall Individual'!$B$2:$N$103,3,FALSE))</f>
        <v>87</v>
      </c>
      <c r="I60" s="185"/>
      <c r="J60" s="67">
        <f>IF(ISNA(VLOOKUP($D60,'Overall Individual'!$B$2:$N$103,4,FALSE)),0,VLOOKUP($D60,'Overall Individual'!$B$2:$N$103,4,FALSE))</f>
        <v>90</v>
      </c>
      <c r="K60" s="185"/>
      <c r="L60" s="67">
        <f>IF(ISNA(VLOOKUP($D60,'Overall Individual'!$B$2:$N$103,5,FALSE)),0,VLOOKUP($D60,'Overall Individual'!$B$2:$N$103,5,FALSE))</f>
        <v>87</v>
      </c>
      <c r="M60" s="185"/>
      <c r="N60" s="68">
        <f>IF(ISNA(VLOOKUP($D60,'Overall Individual'!$B$2:$N$103,6,FALSE)),0,VLOOKUP($D60,'Overall Individual'!$B$2:$N$103,6,FALSE))</f>
        <v>77</v>
      </c>
      <c r="O60" s="198"/>
      <c r="P60" s="100">
        <f>IF(ISNA(VLOOKUP($D60,'Overall Individual'!$B$2:$N$103,7,FALSE)),0,VLOOKUP($D60,'Overall Individual'!$B$2:$N$103,7,FALSE))</f>
        <v>0</v>
      </c>
      <c r="Q60" s="188"/>
      <c r="R60" s="100">
        <f>IF(ISNA(VLOOKUP($D60,'Overall Individual'!$B$2:$N$103,8,FALSE)),0,VLOOKUP($D60,'Overall Individual'!$B$2:$N$103,8,FALSE))</f>
        <v>0</v>
      </c>
      <c r="S60" s="185"/>
      <c r="T60" s="100">
        <f>IF(ISNA(VLOOKUP($D60,'Overall Individual'!$B$2:$N$103,9,FALSE)),0,VLOOKUP($D60,'Overall Individual'!$B$2:$N$103,9,FALSE))</f>
        <v>0</v>
      </c>
      <c r="U60" s="185"/>
      <c r="V60" s="126">
        <f>IF(ISNA(VLOOKUP($D60,'Overall Individual'!$B$2:$N$103,10,FALSE)),0,VLOOKUP($D60,'Overall Individual'!$B$2:$N$103,10,FALSE))</f>
        <v>0</v>
      </c>
      <c r="W60" s="185"/>
      <c r="X60" s="126">
        <f>IF(ISNA(VLOOKUP($D60,'Overall Individual'!$B$2:$N$103,11,FALSE)),0,VLOOKUP($D60,'Overall Individual'!$B$2:$N$103,11,FALSE))</f>
        <v>0</v>
      </c>
      <c r="Y60" s="185"/>
      <c r="Z60" s="126">
        <f>IF(ISNA(VLOOKUP($D60,'Overall Individual'!$B$2:$N$103,12,FALSE)),0,VLOOKUP($D60,'Overall Individual'!$B$2:$N$103,12,FALSE))</f>
        <v>0</v>
      </c>
      <c r="AA60" s="185"/>
    </row>
    <row r="61" spans="1:30" ht="12.75" customHeight="1" thickBot="1" x14ac:dyDescent="0.55000000000000004">
      <c r="A61" s="190"/>
      <c r="B61" s="191"/>
      <c r="C61" s="191"/>
      <c r="D61" s="69"/>
      <c r="E61" s="76"/>
      <c r="F61" s="194"/>
      <c r="G61" s="202"/>
      <c r="H61" s="70">
        <f>IF(ISNA(VLOOKUP($D61,'Overall Individual'!$B$2:$N$103,3,FALSE)),0,VLOOKUP($D61,'Overall Individual'!$B$2:$N$103,3,FALSE))</f>
        <v>0</v>
      </c>
      <c r="I61" s="186"/>
      <c r="J61" s="71">
        <f>IF(ISNA(VLOOKUP($D61,'Overall Individual'!$B$2:$N$103,4,FALSE)),0,VLOOKUP($D61,'Overall Individual'!$B$2:$N$103,4,FALSE))</f>
        <v>0</v>
      </c>
      <c r="K61" s="186"/>
      <c r="L61" s="71">
        <f>IF(ISNA(VLOOKUP($D61,'Overall Individual'!$B$2:$N$103,5,FALSE)),0,VLOOKUP($D61,'Overall Individual'!$B$2:$N$103,5,FALSE))</f>
        <v>0</v>
      </c>
      <c r="M61" s="186"/>
      <c r="N61" s="72">
        <f>IF(ISNA(VLOOKUP($D61,'Overall Individual'!$B$2:$N$103,6,FALSE)),0,VLOOKUP($D61,'Overall Individual'!$B$2:$N$103,6,FALSE))</f>
        <v>0</v>
      </c>
      <c r="O61" s="199"/>
      <c r="P61" s="127">
        <f>IF(ISNA(VLOOKUP($D61,'Overall Individual'!$B$2:$N$103,7,FALSE)),0,VLOOKUP($D61,'Overall Individual'!$B$2:$N$103,7,FALSE))</f>
        <v>0</v>
      </c>
      <c r="Q61" s="189"/>
      <c r="R61" s="127">
        <f>IF(ISNA(VLOOKUP($D61,'Overall Individual'!$B$2:$N$103,8,FALSE)),0,VLOOKUP($D61,'Overall Individual'!$B$2:$N$103,8,FALSE))</f>
        <v>0</v>
      </c>
      <c r="S61" s="186"/>
      <c r="T61" s="127">
        <f>IF(ISNA(VLOOKUP($D61,'Overall Individual'!$B$2:$N$103,9,FALSE)),0,VLOOKUP($D61,'Overall Individual'!$B$2:$N$103,9,FALSE))</f>
        <v>0</v>
      </c>
      <c r="U61" s="186"/>
      <c r="V61" s="128">
        <f>IF(ISNA(VLOOKUP($D61,'Overall Individual'!$B$2:$N$103,10,FALSE)),0,VLOOKUP($D61,'Overall Individual'!$B$2:$N$103,10,FALSE))</f>
        <v>0</v>
      </c>
      <c r="W61" s="186"/>
      <c r="X61" s="128">
        <f>IF(ISNA(VLOOKUP($D61,'Overall Individual'!$B$2:$N$103,11,FALSE)),0,VLOOKUP($D61,'Overall Individual'!$B$2:$N$103,11,FALSE))</f>
        <v>0</v>
      </c>
      <c r="Y61" s="186"/>
      <c r="Z61" s="128">
        <f>IF(ISNA(VLOOKUP($D61,'Overall Individual'!$B$2:$N$103,12,FALSE)),0,VLOOKUP($D61,'Overall Individual'!$B$2:$N$103,12,FALSE))</f>
        <v>0</v>
      </c>
      <c r="AA61" s="186"/>
    </row>
    <row r="62" spans="1:30" ht="12.75" customHeight="1" thickTop="1" x14ac:dyDescent="0.5">
      <c r="A62" s="190">
        <v>13</v>
      </c>
      <c r="B62" s="191" t="s">
        <v>198</v>
      </c>
      <c r="C62" s="191" t="s">
        <v>74</v>
      </c>
      <c r="D62" s="60" t="s">
        <v>80</v>
      </c>
      <c r="E62" s="74">
        <f>VLOOKUP(D62,Runners!A$2:B$136,2,FALSE)</f>
        <v>180000</v>
      </c>
      <c r="F62" s="192">
        <f>SUM(E62:E66)</f>
        <v>995000</v>
      </c>
      <c r="G62" s="200"/>
      <c r="H62" s="62">
        <f>IF(ISNA(VLOOKUP($D62,'Overall Individual'!$B$2:$N$103,3,FALSE)),0,VLOOKUP($D62,'Overall Individual'!$B$2:$N$103,3,FALSE))</f>
        <v>0</v>
      </c>
      <c r="I62" s="184">
        <f t="shared" ref="I62" si="58">SUM(H62:H66)</f>
        <v>64</v>
      </c>
      <c r="J62" s="64">
        <f>IF(ISNA(VLOOKUP($D62,'Overall Individual'!$B$2:$N$103,4,FALSE)),0,VLOOKUP($D62,'Overall Individual'!$B$2:$N$103,4,FALSE))</f>
        <v>0</v>
      </c>
      <c r="K62" s="184">
        <f t="shared" ref="K62" si="59">SUM(J62:J66)</f>
        <v>299</v>
      </c>
      <c r="L62" s="64">
        <f>IF(ISNA(VLOOKUP($D62,'Overall Individual'!$B$2:$N$103,5,FALSE)),0,VLOOKUP($D62,'Overall Individual'!$B$2:$N$103,5,FALSE))</f>
        <v>0</v>
      </c>
      <c r="M62" s="184">
        <f t="shared" ref="M62" si="60">SUM(L62:L66)</f>
        <v>143</v>
      </c>
      <c r="N62" s="75">
        <f>IF(ISNA(VLOOKUP($D62,'Overall Individual'!$B$2:$N$103,6,FALSE)),0,VLOOKUP($D62,'Overall Individual'!$B$2:$N$103,6,FALSE))</f>
        <v>57</v>
      </c>
      <c r="O62" s="197">
        <f t="shared" ref="O62" si="61">SUM(N62:N66)</f>
        <v>271</v>
      </c>
      <c r="P62" s="124">
        <f>IF(ISNA(VLOOKUP($D62,'Overall Individual'!$B$2:$N$103,7,FALSE)),0,VLOOKUP($D62,'Overall Individual'!$B$2:$N$103,7,FALSE))</f>
        <v>0</v>
      </c>
      <c r="Q62" s="187">
        <f t="shared" ref="Q62" si="62">SUM(P62:P66)</f>
        <v>0</v>
      </c>
      <c r="R62" s="124">
        <f>IF(ISNA(VLOOKUP($D62,'Overall Individual'!$B$2:$N$103,8,FALSE)),0,VLOOKUP($D62,'Overall Individual'!$B$2:$N$103,8,FALSE))</f>
        <v>0</v>
      </c>
      <c r="S62" s="184">
        <f>SUM(R62:R66)</f>
        <v>0</v>
      </c>
      <c r="T62" s="124">
        <f>IF(ISNA(VLOOKUP($D62,'Overall Individual'!$B$2:$N$103,9,FALSE)),0,VLOOKUP($D62,'Overall Individual'!$B$2:$N$103,9,FALSE))</f>
        <v>0</v>
      </c>
      <c r="U62" s="184">
        <f>SUM(T62:T66)</f>
        <v>0</v>
      </c>
      <c r="V62" s="125">
        <f>IF(ISNA(VLOOKUP($D62,'Overall Individual'!$B$2:$N$103,10,FALSE)),0,VLOOKUP($D62,'Overall Individual'!$B$2:$N$103,10,FALSE))</f>
        <v>0</v>
      </c>
      <c r="W62" s="184">
        <f>SUM(V62:V66)</f>
        <v>0</v>
      </c>
      <c r="X62" s="125">
        <f>IF(ISNA(VLOOKUP($D62,'Overall Individual'!$B$2:$N$103,11,FALSE)),0,VLOOKUP($D62,'Overall Individual'!$B$2:$N$103,11,FALSE))</f>
        <v>0</v>
      </c>
      <c r="Y62" s="184">
        <f>SUM(X62:X66)</f>
        <v>0</v>
      </c>
      <c r="Z62" s="125">
        <f>IF(ISNA(VLOOKUP($D62,'Overall Individual'!$B$2:$N$103,12,FALSE)),0,VLOOKUP($D62,'Overall Individual'!$B$2:$N$103,12,FALSE))</f>
        <v>0</v>
      </c>
      <c r="AA62" s="184">
        <f>SUM(Z62:Z66)</f>
        <v>0</v>
      </c>
    </row>
    <row r="63" spans="1:30" ht="11.2" customHeight="1" x14ac:dyDescent="0.5">
      <c r="A63" s="190"/>
      <c r="B63" s="191"/>
      <c r="C63" s="191"/>
      <c r="D63" s="60" t="s">
        <v>119</v>
      </c>
      <c r="E63" s="61">
        <f>VLOOKUP(D63,Runners!A$2:B$136,2,FALSE)</f>
        <v>220000</v>
      </c>
      <c r="F63" s="193"/>
      <c r="G63" s="201"/>
      <c r="H63" s="66">
        <f>IF(ISNA(VLOOKUP($D63,'Overall Individual'!$B$2:$N$103,3,FALSE)),0,VLOOKUP($D63,'Overall Individual'!$B$2:$N$103,3,FALSE))</f>
        <v>0</v>
      </c>
      <c r="I63" s="185"/>
      <c r="J63" s="67">
        <f>IF(ISNA(VLOOKUP($D63,'Overall Individual'!$B$2:$N$103,4,FALSE)),0,VLOOKUP($D63,'Overall Individual'!$B$2:$N$103,4,FALSE))</f>
        <v>73</v>
      </c>
      <c r="K63" s="185"/>
      <c r="L63" s="67">
        <f>IF(ISNA(VLOOKUP($D63,'Overall Individual'!$B$2:$N$103,5,FALSE)),0,VLOOKUP($D63,'Overall Individual'!$B$2:$N$103,5,FALSE))</f>
        <v>0</v>
      </c>
      <c r="M63" s="185"/>
      <c r="N63" s="68">
        <f>IF(ISNA(VLOOKUP($D63,'Overall Individual'!$B$2:$N$103,6,FALSE)),0,VLOOKUP($D63,'Overall Individual'!$B$2:$N$103,6,FALSE))</f>
        <v>0</v>
      </c>
      <c r="O63" s="198"/>
      <c r="P63" s="100">
        <f>IF(ISNA(VLOOKUP($D63,'Overall Individual'!$B$2:$N$103,7,FALSE)),0,VLOOKUP($D63,'Overall Individual'!$B$2:$N$103,7,FALSE))</f>
        <v>0</v>
      </c>
      <c r="Q63" s="188"/>
      <c r="R63" s="100">
        <f>IF(ISNA(VLOOKUP($D63,'Overall Individual'!$B$2:$N$103,8,FALSE)),0,VLOOKUP($D63,'Overall Individual'!$B$2:$N$103,8,FALSE))</f>
        <v>0</v>
      </c>
      <c r="S63" s="185"/>
      <c r="T63" s="100">
        <f>IF(ISNA(VLOOKUP($D63,'Overall Individual'!$B$2:$N$103,9,FALSE)),0,VLOOKUP($D63,'Overall Individual'!$B$2:$N$103,9,FALSE))</f>
        <v>0</v>
      </c>
      <c r="U63" s="185"/>
      <c r="V63" s="126">
        <f>IF(ISNA(VLOOKUP($D63,'Overall Individual'!$B$2:$N$103,10,FALSE)),0,VLOOKUP($D63,'Overall Individual'!$B$2:$N$103,10,FALSE))</f>
        <v>0</v>
      </c>
      <c r="W63" s="185"/>
      <c r="X63" s="126">
        <f>IF(ISNA(VLOOKUP($D63,'Overall Individual'!$B$2:$N$103,11,FALSE)),0,VLOOKUP($D63,'Overall Individual'!$B$2:$N$103,11,FALSE))</f>
        <v>0</v>
      </c>
      <c r="Y63" s="185"/>
      <c r="Z63" s="126">
        <f>IF(ISNA(VLOOKUP($D63,'Overall Individual'!$B$2:$N$103,12,FALSE)),0,VLOOKUP($D63,'Overall Individual'!$B$2:$N$103,12,FALSE))</f>
        <v>0</v>
      </c>
      <c r="AA63" s="185"/>
    </row>
    <row r="64" spans="1:30" ht="12.75" customHeight="1" x14ac:dyDescent="0.5">
      <c r="A64" s="190"/>
      <c r="B64" s="191"/>
      <c r="C64" s="191"/>
      <c r="D64" s="60" t="s">
        <v>94</v>
      </c>
      <c r="E64" s="61">
        <f>VLOOKUP(D64,Runners!A$2:B$136,2,FALSE)</f>
        <v>210000</v>
      </c>
      <c r="F64" s="193"/>
      <c r="G64" s="201"/>
      <c r="H64" s="66">
        <f>IF(ISNA(VLOOKUP($D64,'Overall Individual'!$B$2:$N$103,3,FALSE)),0,VLOOKUP($D64,'Overall Individual'!$B$2:$N$103,3,FALSE))</f>
        <v>0</v>
      </c>
      <c r="I64" s="185"/>
      <c r="J64" s="67">
        <f>IF(ISNA(VLOOKUP($D64,'Overall Individual'!$B$2:$N$103,4,FALSE)),0,VLOOKUP($D64,'Overall Individual'!$B$2:$N$103,4,FALSE))</f>
        <v>74</v>
      </c>
      <c r="K64" s="185"/>
      <c r="L64" s="67">
        <f>IF(ISNA(VLOOKUP($D64,'Overall Individual'!$B$2:$N$103,5,FALSE)),0,VLOOKUP($D64,'Overall Individual'!$B$2:$N$103,5,FALSE))</f>
        <v>0</v>
      </c>
      <c r="M64" s="185"/>
      <c r="N64" s="68">
        <f>IF(ISNA(VLOOKUP($D64,'Overall Individual'!$B$2:$N$103,6,FALSE)),0,VLOOKUP($D64,'Overall Individual'!$B$2:$N$103,6,FALSE))</f>
        <v>70</v>
      </c>
      <c r="O64" s="198"/>
      <c r="P64" s="100">
        <f>IF(ISNA(VLOOKUP($D64,'Overall Individual'!$B$2:$N$103,7,FALSE)),0,VLOOKUP($D64,'Overall Individual'!$B$2:$N$103,7,FALSE))</f>
        <v>0</v>
      </c>
      <c r="Q64" s="188"/>
      <c r="R64" s="100">
        <f>IF(ISNA(VLOOKUP($D64,'Overall Individual'!$B$2:$N$103,8,FALSE)),0,VLOOKUP($D64,'Overall Individual'!$B$2:$N$103,8,FALSE))</f>
        <v>0</v>
      </c>
      <c r="S64" s="185"/>
      <c r="T64" s="100">
        <f>IF(ISNA(VLOOKUP($D64,'Overall Individual'!$B$2:$N$103,9,FALSE)),0,VLOOKUP($D64,'Overall Individual'!$B$2:$N$103,9,FALSE))</f>
        <v>0</v>
      </c>
      <c r="U64" s="185"/>
      <c r="V64" s="126">
        <f>IF(ISNA(VLOOKUP($D64,'Overall Individual'!$B$2:$N$103,10,FALSE)),0,VLOOKUP($D64,'Overall Individual'!$B$2:$N$103,10,FALSE))</f>
        <v>0</v>
      </c>
      <c r="W64" s="185"/>
      <c r="X64" s="126">
        <f>IF(ISNA(VLOOKUP($D64,'Overall Individual'!$B$2:$N$103,11,FALSE)),0,VLOOKUP($D64,'Overall Individual'!$B$2:$N$103,11,FALSE))</f>
        <v>0</v>
      </c>
      <c r="Y64" s="185"/>
      <c r="Z64" s="126">
        <f>IF(ISNA(VLOOKUP($D64,'Overall Individual'!$B$2:$N$103,12,FALSE)),0,VLOOKUP($D64,'Overall Individual'!$B$2:$N$103,12,FALSE))</f>
        <v>0</v>
      </c>
      <c r="AA64" s="185"/>
      <c r="AD64" s="78"/>
    </row>
    <row r="65" spans="1:30" ht="12.75" customHeight="1" x14ac:dyDescent="0.5">
      <c r="A65" s="190"/>
      <c r="B65" s="191"/>
      <c r="C65" s="191"/>
      <c r="D65" s="60" t="s">
        <v>133</v>
      </c>
      <c r="E65" s="61">
        <f>VLOOKUP(D65,Runners!A$2:B$136,2,FALSE)</f>
        <v>225000</v>
      </c>
      <c r="F65" s="193"/>
      <c r="G65" s="201"/>
      <c r="H65" s="66">
        <f>IF(ISNA(VLOOKUP($D65,'Overall Individual'!$B$2:$N$103,3,FALSE)),0,VLOOKUP($D65,'Overall Individual'!$B$2:$N$103,3,FALSE))</f>
        <v>0</v>
      </c>
      <c r="I65" s="185"/>
      <c r="J65" s="67">
        <f>IF(ISNA(VLOOKUP($D65,'Overall Individual'!$B$2:$N$103,4,FALSE)),0,VLOOKUP($D65,'Overall Individual'!$B$2:$N$103,4,FALSE))</f>
        <v>83</v>
      </c>
      <c r="K65" s="185"/>
      <c r="L65" s="67">
        <f>IF(ISNA(VLOOKUP($D65,'Overall Individual'!$B$2:$N$103,5,FALSE)),0,VLOOKUP($D65,'Overall Individual'!$B$2:$N$103,5,FALSE))</f>
        <v>75</v>
      </c>
      <c r="M65" s="185"/>
      <c r="N65" s="68">
        <f>IF(ISNA(VLOOKUP($D65,'Overall Individual'!$B$2:$N$103,6,FALSE)),0,VLOOKUP($D65,'Overall Individual'!$B$2:$N$103,6,FALSE))</f>
        <v>75</v>
      </c>
      <c r="O65" s="198"/>
      <c r="P65" s="100">
        <f>IF(ISNA(VLOOKUP($D65,'Overall Individual'!$B$2:$N$103,7,FALSE)),0,VLOOKUP($D65,'Overall Individual'!$B$2:$N$103,7,FALSE))</f>
        <v>0</v>
      </c>
      <c r="Q65" s="188"/>
      <c r="R65" s="100">
        <f>IF(ISNA(VLOOKUP($D65,'Overall Individual'!$B$2:$N$103,8,FALSE)),0,VLOOKUP($D65,'Overall Individual'!$B$2:$N$103,8,FALSE))</f>
        <v>0</v>
      </c>
      <c r="S65" s="185"/>
      <c r="T65" s="100">
        <f>IF(ISNA(VLOOKUP($D65,'Overall Individual'!$B$2:$N$103,9,FALSE)),0,VLOOKUP($D65,'Overall Individual'!$B$2:$N$103,9,FALSE))</f>
        <v>0</v>
      </c>
      <c r="U65" s="185"/>
      <c r="V65" s="126">
        <f>IF(ISNA(VLOOKUP($D65,'Overall Individual'!$B$2:$N$103,10,FALSE)),0,VLOOKUP($D65,'Overall Individual'!$B$2:$N$103,10,FALSE))</f>
        <v>0</v>
      </c>
      <c r="W65" s="185"/>
      <c r="X65" s="126">
        <f>IF(ISNA(VLOOKUP($D65,'Overall Individual'!$B$2:$N$103,11,FALSE)),0,VLOOKUP($D65,'Overall Individual'!$B$2:$N$103,11,FALSE))</f>
        <v>0</v>
      </c>
      <c r="Y65" s="185"/>
      <c r="Z65" s="126">
        <f>IF(ISNA(VLOOKUP($D65,'Overall Individual'!$B$2:$N$103,12,FALSE)),0,VLOOKUP($D65,'Overall Individual'!$B$2:$N$103,12,FALSE))</f>
        <v>0</v>
      </c>
      <c r="AA65" s="185"/>
    </row>
    <row r="66" spans="1:30" ht="12.75" customHeight="1" thickBot="1" x14ac:dyDescent="0.55000000000000004">
      <c r="A66" s="190"/>
      <c r="B66" s="191"/>
      <c r="C66" s="191"/>
      <c r="D66" s="60" t="s">
        <v>141</v>
      </c>
      <c r="E66" s="76">
        <f>VLOOKUP(D66,Runners!A$2:B$136,2,FALSE)</f>
        <v>160000</v>
      </c>
      <c r="F66" s="194"/>
      <c r="G66" s="202"/>
      <c r="H66" s="70">
        <f>IF(ISNA(VLOOKUP($D66,'Overall Individual'!$B$2:$N$103,3,FALSE)),0,VLOOKUP($D66,'Overall Individual'!$B$2:$N$103,3,FALSE))</f>
        <v>64</v>
      </c>
      <c r="I66" s="186"/>
      <c r="J66" s="71">
        <f>IF(ISNA(VLOOKUP($D66,'Overall Individual'!$B$2:$N$103,4,FALSE)),0,VLOOKUP($D66,'Overall Individual'!$B$2:$N$103,4,FALSE))</f>
        <v>69</v>
      </c>
      <c r="K66" s="186"/>
      <c r="L66" s="71">
        <f>IF(ISNA(VLOOKUP($D66,'Overall Individual'!$B$2:$N$103,5,FALSE)),0,VLOOKUP($D66,'Overall Individual'!$B$2:$N$103,5,FALSE))</f>
        <v>68</v>
      </c>
      <c r="M66" s="186"/>
      <c r="N66" s="72">
        <f>IF(ISNA(VLOOKUP($D66,'Overall Individual'!$B$2:$N$103,6,FALSE)),0,VLOOKUP($D66,'Overall Individual'!$B$2:$N$103,6,FALSE))</f>
        <v>69</v>
      </c>
      <c r="O66" s="199"/>
      <c r="P66" s="127">
        <f>IF(ISNA(VLOOKUP($D66,'Overall Individual'!$B$2:$N$103,7,FALSE)),0,VLOOKUP($D66,'Overall Individual'!$B$2:$N$103,7,FALSE))</f>
        <v>0</v>
      </c>
      <c r="Q66" s="189"/>
      <c r="R66" s="127">
        <f>IF(ISNA(VLOOKUP($D66,'Overall Individual'!$B$2:$N$103,8,FALSE)),0,VLOOKUP($D66,'Overall Individual'!$B$2:$N$103,8,FALSE))</f>
        <v>0</v>
      </c>
      <c r="S66" s="186"/>
      <c r="T66" s="127">
        <f>IF(ISNA(VLOOKUP($D66,'Overall Individual'!$B$2:$N$103,9,FALSE)),0,VLOOKUP($D66,'Overall Individual'!$B$2:$N$103,9,FALSE))</f>
        <v>0</v>
      </c>
      <c r="U66" s="186"/>
      <c r="V66" s="128">
        <f>IF(ISNA(VLOOKUP($D66,'Overall Individual'!$B$2:$N$103,10,FALSE)),0,VLOOKUP($D66,'Overall Individual'!$B$2:$N$103,10,FALSE))</f>
        <v>0</v>
      </c>
      <c r="W66" s="186"/>
      <c r="X66" s="128">
        <f>IF(ISNA(VLOOKUP($D66,'Overall Individual'!$B$2:$N$103,11,FALSE)),0,VLOOKUP($D66,'Overall Individual'!$B$2:$N$103,11,FALSE))</f>
        <v>0</v>
      </c>
      <c r="Y66" s="186"/>
      <c r="Z66" s="128">
        <f>IF(ISNA(VLOOKUP($D66,'Overall Individual'!$B$2:$N$103,12,FALSE)),0,VLOOKUP($D66,'Overall Individual'!$B$2:$N$103,12,FALSE))</f>
        <v>0</v>
      </c>
      <c r="AA66" s="186"/>
    </row>
    <row r="67" spans="1:30" ht="12.75" customHeight="1" thickTop="1" x14ac:dyDescent="0.5">
      <c r="A67" s="190">
        <v>14</v>
      </c>
      <c r="B67" s="191" t="s">
        <v>199</v>
      </c>
      <c r="C67" s="191" t="s">
        <v>74</v>
      </c>
      <c r="D67" s="73" t="s">
        <v>90</v>
      </c>
      <c r="E67" s="74">
        <f>VLOOKUP(D67,Runners!A$2:B$136,2,FALSE)</f>
        <v>200000</v>
      </c>
      <c r="F67" s="192">
        <f>SUM(E67:E71)</f>
        <v>1000000</v>
      </c>
      <c r="G67" s="200"/>
      <c r="H67" s="62">
        <f>IF(ISNA(VLOOKUP($D67,'Overall Individual'!$B$2:$N$103,3,FALSE)),0,VLOOKUP($D67,'Overall Individual'!$B$2:$N$103,3,FALSE))</f>
        <v>83</v>
      </c>
      <c r="I67" s="184">
        <f t="shared" ref="I67" si="63">SUM(H67:H71)</f>
        <v>181</v>
      </c>
      <c r="J67" s="64">
        <f>IF(ISNA(VLOOKUP($D67,'Overall Individual'!$B$2:$N$103,4,FALSE)),0,VLOOKUP($D67,'Overall Individual'!$B$2:$N$103,4,FALSE))</f>
        <v>79</v>
      </c>
      <c r="K67" s="184">
        <f t="shared" ref="K67" si="64">SUM(J67:J71)</f>
        <v>242</v>
      </c>
      <c r="L67" s="64">
        <f>IF(ISNA(VLOOKUP($D67,'Overall Individual'!$B$2:$N$103,5,FALSE)),0,VLOOKUP($D67,'Overall Individual'!$B$2:$N$103,5,FALSE))</f>
        <v>70</v>
      </c>
      <c r="M67" s="184">
        <f t="shared" ref="M67" si="65">SUM(L67:L71)</f>
        <v>283</v>
      </c>
      <c r="N67" s="75">
        <f>IF(ISNA(VLOOKUP($D67,'Overall Individual'!$B$2:$N$103,6,FALSE)),0,VLOOKUP($D67,'Overall Individual'!$B$2:$N$103,6,FALSE))</f>
        <v>0</v>
      </c>
      <c r="O67" s="197">
        <f t="shared" ref="O67" si="66">SUM(N67:N71)</f>
        <v>221</v>
      </c>
      <c r="P67" s="124">
        <f>IF(ISNA(VLOOKUP($D67,'Overall Individual'!$B$2:$N$103,7,FALSE)),0,VLOOKUP($D67,'Overall Individual'!$B$2:$N$103,7,FALSE))</f>
        <v>0</v>
      </c>
      <c r="Q67" s="187">
        <f t="shared" ref="Q67" si="67">SUM(P67:P71)</f>
        <v>0</v>
      </c>
      <c r="R67" s="124">
        <f>IF(ISNA(VLOOKUP($D67,'Overall Individual'!$B$2:$N$103,8,FALSE)),0,VLOOKUP($D67,'Overall Individual'!$B$2:$N$103,8,FALSE))</f>
        <v>0</v>
      </c>
      <c r="S67" s="184">
        <f>SUM(R67:R71)</f>
        <v>0</v>
      </c>
      <c r="T67" s="124">
        <f>IF(ISNA(VLOOKUP($D67,'Overall Individual'!$B$2:$N$103,9,FALSE)),0,VLOOKUP($D67,'Overall Individual'!$B$2:$N$103,9,FALSE))</f>
        <v>0</v>
      </c>
      <c r="U67" s="184">
        <f>SUM(T67:T71)</f>
        <v>0</v>
      </c>
      <c r="V67" s="125">
        <f>IF(ISNA(VLOOKUP($D67,'Overall Individual'!$B$2:$N$103,10,FALSE)),0,VLOOKUP($D67,'Overall Individual'!$B$2:$N$103,10,FALSE))</f>
        <v>0</v>
      </c>
      <c r="W67" s="184">
        <f>SUM(V67:V71)</f>
        <v>0</v>
      </c>
      <c r="X67" s="125">
        <f>IF(ISNA(VLOOKUP($D67,'Overall Individual'!$B$2:$N$103,11,FALSE)),0,VLOOKUP($D67,'Overall Individual'!$B$2:$N$103,11,FALSE))</f>
        <v>0</v>
      </c>
      <c r="Y67" s="184">
        <f>SUM(X67:X71)</f>
        <v>0</v>
      </c>
      <c r="Z67" s="125">
        <f>IF(ISNA(VLOOKUP($D67,'Overall Individual'!$B$2:$N$103,12,FALSE)),0,VLOOKUP($D67,'Overall Individual'!$B$2:$N$103,12,FALSE))</f>
        <v>0</v>
      </c>
      <c r="AA67" s="184">
        <f>SUM(Z67:Z71)</f>
        <v>0</v>
      </c>
    </row>
    <row r="68" spans="1:30" ht="12.75" customHeight="1" x14ac:dyDescent="0.5">
      <c r="A68" s="190"/>
      <c r="B68" s="191"/>
      <c r="C68" s="191"/>
      <c r="D68" s="60" t="s">
        <v>102</v>
      </c>
      <c r="E68" s="61">
        <f>VLOOKUP(D68,Runners!A$2:B$136,2,FALSE)</f>
        <v>250000</v>
      </c>
      <c r="F68" s="193"/>
      <c r="G68" s="201"/>
      <c r="H68" s="66">
        <f>IF(ISNA(VLOOKUP($D68,'Overall Individual'!$B$2:$N$103,3,FALSE)),0,VLOOKUP($D68,'Overall Individual'!$B$2:$N$103,3,FALSE))</f>
        <v>98</v>
      </c>
      <c r="I68" s="185"/>
      <c r="J68" s="67">
        <f>IF(ISNA(VLOOKUP($D68,'Overall Individual'!$B$2:$N$103,4,FALSE)),0,VLOOKUP($D68,'Overall Individual'!$B$2:$N$103,4,FALSE))</f>
        <v>99</v>
      </c>
      <c r="K68" s="185"/>
      <c r="L68" s="67">
        <f>IF(ISNA(VLOOKUP($D68,'Overall Individual'!$B$2:$N$103,5,FALSE)),0,VLOOKUP($D68,'Overall Individual'!$B$2:$N$103,5,FALSE))</f>
        <v>96</v>
      </c>
      <c r="M68" s="185"/>
      <c r="N68" s="68">
        <f>IF(ISNA(VLOOKUP($D68,'Overall Individual'!$B$2:$N$103,6,FALSE)),0,VLOOKUP($D68,'Overall Individual'!$B$2:$N$103,6,FALSE))</f>
        <v>96</v>
      </c>
      <c r="O68" s="198"/>
      <c r="P68" s="100">
        <f>IF(ISNA(VLOOKUP($D68,'Overall Individual'!$B$2:$N$103,7,FALSE)),0,VLOOKUP($D68,'Overall Individual'!$B$2:$N$103,7,FALSE))</f>
        <v>0</v>
      </c>
      <c r="Q68" s="188"/>
      <c r="R68" s="100">
        <f>IF(ISNA(VLOOKUP($D68,'Overall Individual'!$B$2:$N$103,8,FALSE)),0,VLOOKUP($D68,'Overall Individual'!$B$2:$N$103,8,FALSE))</f>
        <v>0</v>
      </c>
      <c r="S68" s="185"/>
      <c r="T68" s="100">
        <f>IF(ISNA(VLOOKUP($D68,'Overall Individual'!$B$2:$N$103,9,FALSE)),0,VLOOKUP($D68,'Overall Individual'!$B$2:$N$103,9,FALSE))</f>
        <v>0</v>
      </c>
      <c r="U68" s="185"/>
      <c r="V68" s="126">
        <f>IF(ISNA(VLOOKUP($D68,'Overall Individual'!$B$2:$N$103,10,FALSE)),0,VLOOKUP($D68,'Overall Individual'!$B$2:$N$103,10,FALSE))</f>
        <v>0</v>
      </c>
      <c r="W68" s="185"/>
      <c r="X68" s="126">
        <f>IF(ISNA(VLOOKUP($D68,'Overall Individual'!$B$2:$N$103,11,FALSE)),0,VLOOKUP($D68,'Overall Individual'!$B$2:$N$103,11,FALSE))</f>
        <v>0</v>
      </c>
      <c r="Y68" s="185"/>
      <c r="Z68" s="126">
        <f>IF(ISNA(VLOOKUP($D68,'Overall Individual'!$B$2:$N$103,12,FALSE)),0,VLOOKUP($D68,'Overall Individual'!$B$2:$N$103,12,FALSE))</f>
        <v>0</v>
      </c>
      <c r="AA68" s="185"/>
    </row>
    <row r="69" spans="1:30" ht="12.75" customHeight="1" x14ac:dyDescent="0.5">
      <c r="A69" s="190"/>
      <c r="B69" s="191"/>
      <c r="C69" s="191"/>
      <c r="D69" s="60" t="s">
        <v>75</v>
      </c>
      <c r="E69" s="61">
        <f>VLOOKUP(D69,Runners!A$2:B$136,2,FALSE)</f>
        <v>220000</v>
      </c>
      <c r="F69" s="193"/>
      <c r="G69" s="201"/>
      <c r="H69" s="66">
        <f>IF(ISNA(VLOOKUP($D69,'Overall Individual'!$B$2:$N$103,3,FALSE)),0,VLOOKUP($D69,'Overall Individual'!$B$2:$N$103,3,FALSE))</f>
        <v>0</v>
      </c>
      <c r="I69" s="185"/>
      <c r="J69" s="67">
        <f>IF(ISNA(VLOOKUP($D69,'Overall Individual'!$B$2:$N$103,4,FALSE)),0,VLOOKUP($D69,'Overall Individual'!$B$2:$N$103,4,FALSE))</f>
        <v>0</v>
      </c>
      <c r="K69" s="185"/>
      <c r="L69" s="67">
        <f>IF(ISNA(VLOOKUP($D69,'Overall Individual'!$B$2:$N$103,5,FALSE)),0,VLOOKUP($D69,'Overall Individual'!$B$2:$N$103,5,FALSE))</f>
        <v>51</v>
      </c>
      <c r="M69" s="185"/>
      <c r="N69" s="68">
        <f>IF(ISNA(VLOOKUP($D69,'Overall Individual'!$B$2:$N$103,6,FALSE)),0,VLOOKUP($D69,'Overall Individual'!$B$2:$N$103,6,FALSE))</f>
        <v>0</v>
      </c>
      <c r="O69" s="198"/>
      <c r="P69" s="100">
        <f>IF(ISNA(VLOOKUP($D69,'Overall Individual'!$B$2:$N$103,7,FALSE)),0,VLOOKUP($D69,'Overall Individual'!$B$2:$N$103,7,FALSE))</f>
        <v>0</v>
      </c>
      <c r="Q69" s="188"/>
      <c r="R69" s="100">
        <f>IF(ISNA(VLOOKUP($D69,'Overall Individual'!$B$2:$N$103,8,FALSE)),0,VLOOKUP($D69,'Overall Individual'!$B$2:$N$103,8,FALSE))</f>
        <v>0</v>
      </c>
      <c r="S69" s="185"/>
      <c r="T69" s="100">
        <f>IF(ISNA(VLOOKUP($D69,'Overall Individual'!$B$2:$N$103,9,FALSE)),0,VLOOKUP($D69,'Overall Individual'!$B$2:$N$103,9,FALSE))</f>
        <v>0</v>
      </c>
      <c r="U69" s="185"/>
      <c r="V69" s="126">
        <f>IF(ISNA(VLOOKUP($D69,'Overall Individual'!$B$2:$N$103,10,FALSE)),0,VLOOKUP($D69,'Overall Individual'!$B$2:$N$103,10,FALSE))</f>
        <v>0</v>
      </c>
      <c r="W69" s="185"/>
      <c r="X69" s="126">
        <f>IF(ISNA(VLOOKUP($D69,'Overall Individual'!$B$2:$N$103,11,FALSE)),0,VLOOKUP($D69,'Overall Individual'!$B$2:$N$103,11,FALSE))</f>
        <v>0</v>
      </c>
      <c r="Y69" s="185"/>
      <c r="Z69" s="126">
        <f>IF(ISNA(VLOOKUP($D69,'Overall Individual'!$B$2:$N$103,12,FALSE)),0,VLOOKUP($D69,'Overall Individual'!$B$2:$N$103,12,FALSE))</f>
        <v>0</v>
      </c>
      <c r="AA69" s="185"/>
    </row>
    <row r="70" spans="1:30" ht="12.75" customHeight="1" x14ac:dyDescent="0.5">
      <c r="A70" s="190"/>
      <c r="B70" s="191"/>
      <c r="C70" s="191"/>
      <c r="D70" s="60" t="s">
        <v>170</v>
      </c>
      <c r="E70" s="61">
        <f>VLOOKUP(D70,Runners!A$2:B$136,2,FALSE)</f>
        <v>165000</v>
      </c>
      <c r="F70" s="193"/>
      <c r="G70" s="201"/>
      <c r="H70" s="66">
        <f>IF(ISNA(VLOOKUP($D70,'Overall Individual'!$B$2:$N$103,3,FALSE)),0,VLOOKUP($D70,'Overall Individual'!$B$2:$N$103,3,FALSE))</f>
        <v>0</v>
      </c>
      <c r="I70" s="185"/>
      <c r="J70" s="67">
        <f>IF(ISNA(VLOOKUP($D70,'Overall Individual'!$B$2:$N$103,4,FALSE)),0,VLOOKUP($D70,'Overall Individual'!$B$2:$N$103,4,FALSE))</f>
        <v>64</v>
      </c>
      <c r="K70" s="185"/>
      <c r="L70" s="67">
        <f>IF(ISNA(VLOOKUP($D70,'Overall Individual'!$B$2:$N$103,5,FALSE)),0,VLOOKUP($D70,'Overall Individual'!$B$2:$N$103,5,FALSE))</f>
        <v>0</v>
      </c>
      <c r="M70" s="185"/>
      <c r="N70" s="68">
        <f>IF(ISNA(VLOOKUP($D70,'Overall Individual'!$B$2:$N$103,6,FALSE)),0,VLOOKUP($D70,'Overall Individual'!$B$2:$N$103,6,FALSE))</f>
        <v>63</v>
      </c>
      <c r="O70" s="198"/>
      <c r="P70" s="100">
        <f>IF(ISNA(VLOOKUP($D70,'Overall Individual'!$B$2:$N$103,7,FALSE)),0,VLOOKUP($D70,'Overall Individual'!$B$2:$N$103,7,FALSE))</f>
        <v>0</v>
      </c>
      <c r="Q70" s="188"/>
      <c r="R70" s="100">
        <f>IF(ISNA(VLOOKUP($D70,'Overall Individual'!$B$2:$N$103,8,FALSE)),0,VLOOKUP($D70,'Overall Individual'!$B$2:$N$103,8,FALSE))</f>
        <v>0</v>
      </c>
      <c r="S70" s="185"/>
      <c r="T70" s="100">
        <f>IF(ISNA(VLOOKUP($D70,'Overall Individual'!$B$2:$N$103,9,FALSE)),0,VLOOKUP($D70,'Overall Individual'!$B$2:$N$103,9,FALSE))</f>
        <v>0</v>
      </c>
      <c r="U70" s="185"/>
      <c r="V70" s="126">
        <f>IF(ISNA(VLOOKUP($D70,'Overall Individual'!$B$2:$N$103,10,FALSE)),0,VLOOKUP($D70,'Overall Individual'!$B$2:$N$103,10,FALSE))</f>
        <v>0</v>
      </c>
      <c r="W70" s="185"/>
      <c r="X70" s="126">
        <f>IF(ISNA(VLOOKUP($D70,'Overall Individual'!$B$2:$N$103,11,FALSE)),0,VLOOKUP($D70,'Overall Individual'!$B$2:$N$103,11,FALSE))</f>
        <v>0</v>
      </c>
      <c r="Y70" s="185"/>
      <c r="Z70" s="126">
        <f>IF(ISNA(VLOOKUP($D70,'Overall Individual'!$B$2:$N$103,12,FALSE)),0,VLOOKUP($D70,'Overall Individual'!$B$2:$N$103,12,FALSE))</f>
        <v>0</v>
      </c>
      <c r="AA70" s="185"/>
    </row>
    <row r="71" spans="1:30" ht="12.75" customHeight="1" thickBot="1" x14ac:dyDescent="0.55000000000000004">
      <c r="A71" s="190"/>
      <c r="B71" s="191"/>
      <c r="C71" s="191"/>
      <c r="D71" s="69" t="s">
        <v>144</v>
      </c>
      <c r="E71" s="76">
        <f>VLOOKUP(D71,Runners!A$2:B$136,2,FALSE)</f>
        <v>165000</v>
      </c>
      <c r="F71" s="194"/>
      <c r="G71" s="202"/>
      <c r="H71" s="70">
        <f>IF(ISNA(VLOOKUP($D71,'Overall Individual'!$B$2:$N$103,3,FALSE)),0,VLOOKUP($D71,'Overall Individual'!$B$2:$N$103,3,FALSE))</f>
        <v>0</v>
      </c>
      <c r="I71" s="186"/>
      <c r="J71" s="71">
        <f>IF(ISNA(VLOOKUP($D71,'Overall Individual'!$B$2:$N$103,4,FALSE)),0,VLOOKUP($D71,'Overall Individual'!$B$2:$N$103,4,FALSE))</f>
        <v>0</v>
      </c>
      <c r="K71" s="186"/>
      <c r="L71" s="71">
        <f>IF(ISNA(VLOOKUP($D71,'Overall Individual'!$B$2:$N$103,5,FALSE)),0,VLOOKUP($D71,'Overall Individual'!$B$2:$N$103,5,FALSE))</f>
        <v>66</v>
      </c>
      <c r="M71" s="186"/>
      <c r="N71" s="72">
        <f>IF(ISNA(VLOOKUP($D71,'Overall Individual'!$B$2:$N$103,6,FALSE)),0,VLOOKUP($D71,'Overall Individual'!$B$2:$N$103,6,FALSE))</f>
        <v>62</v>
      </c>
      <c r="O71" s="199"/>
      <c r="P71" s="127">
        <f>IF(ISNA(VLOOKUP($D71,'Overall Individual'!$B$2:$N$103,7,FALSE)),0,VLOOKUP($D71,'Overall Individual'!$B$2:$N$103,7,FALSE))</f>
        <v>0</v>
      </c>
      <c r="Q71" s="189"/>
      <c r="R71" s="127">
        <f>IF(ISNA(VLOOKUP($D71,'Overall Individual'!$B$2:$N$103,8,FALSE)),0,VLOOKUP($D71,'Overall Individual'!$B$2:$N$103,8,FALSE))</f>
        <v>0</v>
      </c>
      <c r="S71" s="186"/>
      <c r="T71" s="127">
        <f>IF(ISNA(VLOOKUP($D71,'Overall Individual'!$B$2:$N$103,9,FALSE)),0,VLOOKUP($D71,'Overall Individual'!$B$2:$N$103,9,FALSE))</f>
        <v>0</v>
      </c>
      <c r="U71" s="186"/>
      <c r="V71" s="128">
        <f>IF(ISNA(VLOOKUP($D71,'Overall Individual'!$B$2:$N$103,10,FALSE)),0,VLOOKUP($D71,'Overall Individual'!$B$2:$N$103,10,FALSE))</f>
        <v>0</v>
      </c>
      <c r="W71" s="186"/>
      <c r="X71" s="128">
        <f>IF(ISNA(VLOOKUP($D71,'Overall Individual'!$B$2:$N$103,11,FALSE)),0,VLOOKUP($D71,'Overall Individual'!$B$2:$N$103,11,FALSE))</f>
        <v>0</v>
      </c>
      <c r="Y71" s="186"/>
      <c r="Z71" s="128">
        <f>IF(ISNA(VLOOKUP($D71,'Overall Individual'!$B$2:$N$103,12,FALSE)),0,VLOOKUP($D71,'Overall Individual'!$B$2:$N$103,12,FALSE))</f>
        <v>0</v>
      </c>
      <c r="AA71" s="186"/>
    </row>
    <row r="72" spans="1:30" ht="12.75" customHeight="1" thickTop="1" x14ac:dyDescent="0.5">
      <c r="A72" s="190">
        <v>15</v>
      </c>
      <c r="B72" s="191" t="s">
        <v>200</v>
      </c>
      <c r="C72" s="191" t="s">
        <v>13</v>
      </c>
      <c r="D72" s="60" t="s">
        <v>3</v>
      </c>
      <c r="E72" s="74">
        <f>VLOOKUP(D72,Runners!A$2:B$136,2,FALSE)</f>
        <v>240000</v>
      </c>
      <c r="F72" s="192">
        <f>SUM(E72:E76)</f>
        <v>1000000</v>
      </c>
      <c r="G72" s="200"/>
      <c r="H72" s="62">
        <f>IF(ISNA(VLOOKUP($D72,'Overall Individual'!$B$2:$N$103,3,FALSE)),0,VLOOKUP($D72,'Overall Individual'!$B$2:$N$103,3,FALSE))</f>
        <v>95</v>
      </c>
      <c r="I72" s="184">
        <f t="shared" ref="I72" si="68">SUM(H72:H76)</f>
        <v>258</v>
      </c>
      <c r="J72" s="64">
        <f>IF(ISNA(VLOOKUP($D72,'Overall Individual'!$B$2:$N$103,4,FALSE)),0,VLOOKUP($D72,'Overall Individual'!$B$2:$N$103,4,FALSE))</f>
        <v>98</v>
      </c>
      <c r="K72" s="184">
        <f t="shared" ref="K72" si="69">SUM(J72:J76)</f>
        <v>251</v>
      </c>
      <c r="L72" s="64">
        <f>IF(ISNA(VLOOKUP($D72,'Overall Individual'!$B$2:$N$103,5,FALSE)),0,VLOOKUP($D72,'Overall Individual'!$B$2:$N$103,5,FALSE))</f>
        <v>95</v>
      </c>
      <c r="M72" s="184">
        <f t="shared" ref="M72" si="70">SUM(L72:L76)</f>
        <v>254</v>
      </c>
      <c r="N72" s="75">
        <f>IF(ISNA(VLOOKUP($D72,'Overall Individual'!$B$2:$N$103,6,FALSE)),0,VLOOKUP($D72,'Overall Individual'!$B$2:$N$103,6,FALSE))</f>
        <v>94</v>
      </c>
      <c r="O72" s="197">
        <f t="shared" ref="O72" si="71">SUM(N72:N76)</f>
        <v>261</v>
      </c>
      <c r="P72" s="124">
        <f>IF(ISNA(VLOOKUP($D72,'Overall Individual'!$B$2:$N$103,7,FALSE)),0,VLOOKUP($D72,'Overall Individual'!$B$2:$N$103,7,FALSE))</f>
        <v>0</v>
      </c>
      <c r="Q72" s="187">
        <f t="shared" ref="Q72" si="72">SUM(P72:P76)</f>
        <v>0</v>
      </c>
      <c r="R72" s="124">
        <f>IF(ISNA(VLOOKUP($D72,'Overall Individual'!$B$2:$N$103,8,FALSE)),0,VLOOKUP($D72,'Overall Individual'!$B$2:$N$103,8,FALSE))</f>
        <v>0</v>
      </c>
      <c r="S72" s="184">
        <f>SUM(R72:R76)</f>
        <v>0</v>
      </c>
      <c r="T72" s="124">
        <f>IF(ISNA(VLOOKUP($D72,'Overall Individual'!$B$2:$N$103,9,FALSE)),0,VLOOKUP($D72,'Overall Individual'!$B$2:$N$103,9,FALSE))</f>
        <v>0</v>
      </c>
      <c r="U72" s="184">
        <f>SUM(T72:T76)</f>
        <v>0</v>
      </c>
      <c r="V72" s="125">
        <f>IF(ISNA(VLOOKUP($D72,'Overall Individual'!$B$2:$N$103,10,FALSE)),0,VLOOKUP($D72,'Overall Individual'!$B$2:$N$103,10,FALSE))</f>
        <v>0</v>
      </c>
      <c r="W72" s="184">
        <f>SUM(V72:V76)</f>
        <v>0</v>
      </c>
      <c r="X72" s="125">
        <f>IF(ISNA(VLOOKUP($D72,'Overall Individual'!$B$2:$N$103,11,FALSE)),0,VLOOKUP($D72,'Overall Individual'!$B$2:$N$103,11,FALSE))</f>
        <v>0</v>
      </c>
      <c r="Y72" s="184">
        <f>SUM(X72:X76)</f>
        <v>0</v>
      </c>
      <c r="Z72" s="125">
        <f>IF(ISNA(VLOOKUP($D72,'Overall Individual'!$B$2:$N$103,12,FALSE)),0,VLOOKUP($D72,'Overall Individual'!$B$2:$N$103,12,FALSE))</f>
        <v>0</v>
      </c>
      <c r="AA72" s="184">
        <f>SUM(Z72:Z76)</f>
        <v>0</v>
      </c>
    </row>
    <row r="73" spans="1:30" ht="12.75" customHeight="1" x14ac:dyDescent="0.5">
      <c r="A73" s="190"/>
      <c r="B73" s="191"/>
      <c r="C73" s="191"/>
      <c r="D73" s="60" t="s">
        <v>133</v>
      </c>
      <c r="E73" s="61">
        <f>VLOOKUP(D73,Runners!A$2:B$136,2,FALSE)</f>
        <v>225000</v>
      </c>
      <c r="F73" s="193"/>
      <c r="G73" s="201"/>
      <c r="H73" s="66">
        <f>IF(ISNA(VLOOKUP($D73,'Overall Individual'!$B$2:$N$103,3,FALSE)),0,VLOOKUP($D73,'Overall Individual'!$B$2:$N$103,3,FALSE))</f>
        <v>0</v>
      </c>
      <c r="I73" s="185"/>
      <c r="J73" s="67">
        <f>IF(ISNA(VLOOKUP($D73,'Overall Individual'!$B$2:$N$103,4,FALSE)),0,VLOOKUP($D73,'Overall Individual'!$B$2:$N$103,4,FALSE))</f>
        <v>83</v>
      </c>
      <c r="K73" s="185"/>
      <c r="L73" s="67">
        <f>IF(ISNA(VLOOKUP($D73,'Overall Individual'!$B$2:$N$103,5,FALSE)),0,VLOOKUP($D73,'Overall Individual'!$B$2:$N$103,5,FALSE))</f>
        <v>75</v>
      </c>
      <c r="M73" s="185"/>
      <c r="N73" s="68">
        <f>IF(ISNA(VLOOKUP($D73,'Overall Individual'!$B$2:$N$103,6,FALSE)),0,VLOOKUP($D73,'Overall Individual'!$B$2:$N$103,6,FALSE))</f>
        <v>75</v>
      </c>
      <c r="O73" s="198"/>
      <c r="P73" s="100">
        <f>IF(ISNA(VLOOKUP($D73,'Overall Individual'!$B$2:$N$103,7,FALSE)),0,VLOOKUP($D73,'Overall Individual'!$B$2:$N$103,7,FALSE))</f>
        <v>0</v>
      </c>
      <c r="Q73" s="188"/>
      <c r="R73" s="100">
        <f>IF(ISNA(VLOOKUP($D73,'Overall Individual'!$B$2:$N$103,8,FALSE)),0,VLOOKUP($D73,'Overall Individual'!$B$2:$N$103,8,FALSE))</f>
        <v>0</v>
      </c>
      <c r="S73" s="185"/>
      <c r="T73" s="100">
        <f>IF(ISNA(VLOOKUP($D73,'Overall Individual'!$B$2:$N$103,9,FALSE)),0,VLOOKUP($D73,'Overall Individual'!$B$2:$N$103,9,FALSE))</f>
        <v>0</v>
      </c>
      <c r="U73" s="185"/>
      <c r="V73" s="126">
        <f>IF(ISNA(VLOOKUP($D73,'Overall Individual'!$B$2:$N$103,10,FALSE)),0,VLOOKUP($D73,'Overall Individual'!$B$2:$N$103,10,FALSE))</f>
        <v>0</v>
      </c>
      <c r="W73" s="185"/>
      <c r="X73" s="126">
        <f>IF(ISNA(VLOOKUP($D73,'Overall Individual'!$B$2:$N$103,11,FALSE)),0,VLOOKUP($D73,'Overall Individual'!$B$2:$N$103,11,FALSE))</f>
        <v>0</v>
      </c>
      <c r="Y73" s="185"/>
      <c r="Z73" s="126">
        <f>IF(ISNA(VLOOKUP($D73,'Overall Individual'!$B$2:$N$103,12,FALSE)),0,VLOOKUP($D73,'Overall Individual'!$B$2:$N$103,12,FALSE))</f>
        <v>0</v>
      </c>
      <c r="AA73" s="185"/>
    </row>
    <row r="74" spans="1:30" ht="12.75" customHeight="1" x14ac:dyDescent="0.5">
      <c r="A74" s="190"/>
      <c r="B74" s="191"/>
      <c r="C74" s="191"/>
      <c r="D74" s="60" t="s">
        <v>169</v>
      </c>
      <c r="E74" s="61">
        <f>VLOOKUP(D74,Runners!A$2:B$136,2,FALSE)</f>
        <v>190000</v>
      </c>
      <c r="F74" s="193"/>
      <c r="G74" s="201"/>
      <c r="H74" s="66">
        <f>IF(ISNA(VLOOKUP($D74,'Overall Individual'!$B$2:$N$103,3,FALSE)),0,VLOOKUP($D74,'Overall Individual'!$B$2:$N$103,3,FALSE))</f>
        <v>77</v>
      </c>
      <c r="I74" s="185"/>
      <c r="J74" s="67">
        <f>IF(ISNA(VLOOKUP($D74,'Overall Individual'!$B$2:$N$103,4,FALSE)),0,VLOOKUP($D74,'Overall Individual'!$B$2:$N$103,4,FALSE))</f>
        <v>0</v>
      </c>
      <c r="K74" s="185"/>
      <c r="L74" s="67">
        <f>IF(ISNA(VLOOKUP($D74,'Overall Individual'!$B$2:$N$103,5,FALSE)),0,VLOOKUP($D74,'Overall Individual'!$B$2:$N$103,5,FALSE))</f>
        <v>0</v>
      </c>
      <c r="M74" s="185"/>
      <c r="N74" s="68">
        <f>IF(ISNA(VLOOKUP($D74,'Overall Individual'!$B$2:$N$103,6,FALSE)),0,VLOOKUP($D74,'Overall Individual'!$B$2:$N$103,6,FALSE))</f>
        <v>0</v>
      </c>
      <c r="O74" s="198"/>
      <c r="P74" s="100">
        <f>IF(ISNA(VLOOKUP($D74,'Overall Individual'!$B$2:$N$103,7,FALSE)),0,VLOOKUP($D74,'Overall Individual'!$B$2:$N$103,7,FALSE))</f>
        <v>0</v>
      </c>
      <c r="Q74" s="188"/>
      <c r="R74" s="100">
        <f>IF(ISNA(VLOOKUP($D74,'Overall Individual'!$B$2:$N$103,8,FALSE)),0,VLOOKUP($D74,'Overall Individual'!$B$2:$N$103,8,FALSE))</f>
        <v>0</v>
      </c>
      <c r="S74" s="185"/>
      <c r="T74" s="100">
        <f>IF(ISNA(VLOOKUP($D74,'Overall Individual'!$B$2:$N$103,9,FALSE)),0,VLOOKUP($D74,'Overall Individual'!$B$2:$N$103,9,FALSE))</f>
        <v>0</v>
      </c>
      <c r="U74" s="185"/>
      <c r="V74" s="126">
        <f>IF(ISNA(VLOOKUP($D74,'Overall Individual'!$B$2:$N$103,10,FALSE)),0,VLOOKUP($D74,'Overall Individual'!$B$2:$N$103,10,FALSE))</f>
        <v>0</v>
      </c>
      <c r="W74" s="185"/>
      <c r="X74" s="126">
        <f>IF(ISNA(VLOOKUP($D74,'Overall Individual'!$B$2:$N$103,11,FALSE)),0,VLOOKUP($D74,'Overall Individual'!$B$2:$N$103,11,FALSE))</f>
        <v>0</v>
      </c>
      <c r="Y74" s="185"/>
      <c r="Z74" s="126">
        <f>IF(ISNA(VLOOKUP($D74,'Overall Individual'!$B$2:$N$103,12,FALSE)),0,VLOOKUP($D74,'Overall Individual'!$B$2:$N$103,12,FALSE))</f>
        <v>0</v>
      </c>
      <c r="AA74" s="185"/>
    </row>
    <row r="75" spans="1:30" ht="12.75" customHeight="1" x14ac:dyDescent="0.5">
      <c r="A75" s="190"/>
      <c r="B75" s="191"/>
      <c r="C75" s="191"/>
      <c r="D75" s="60" t="s">
        <v>7</v>
      </c>
      <c r="E75" s="61">
        <f>VLOOKUP(D75,Runners!A$2:B$136,2,FALSE)</f>
        <v>175000</v>
      </c>
      <c r="F75" s="193"/>
      <c r="G75" s="201"/>
      <c r="H75" s="66">
        <f>IF(ISNA(VLOOKUP($D75,'Overall Individual'!$B$2:$N$103,3,FALSE)),0,VLOOKUP($D75,'Overall Individual'!$B$2:$N$103,3,FALSE))</f>
        <v>86</v>
      </c>
      <c r="I75" s="185"/>
      <c r="J75" s="67">
        <f>IF(ISNA(VLOOKUP($D75,'Overall Individual'!$B$2:$N$103,4,FALSE)),0,VLOOKUP($D75,'Overall Individual'!$B$2:$N$103,4,FALSE))</f>
        <v>0</v>
      </c>
      <c r="K75" s="185"/>
      <c r="L75" s="67">
        <f>IF(ISNA(VLOOKUP($D75,'Overall Individual'!$B$2:$N$103,5,FALSE)),0,VLOOKUP($D75,'Overall Individual'!$B$2:$N$103,5,FALSE))</f>
        <v>84</v>
      </c>
      <c r="M75" s="185"/>
      <c r="N75" s="68">
        <f>IF(ISNA(VLOOKUP($D75,'Overall Individual'!$B$2:$N$103,6,FALSE)),0,VLOOKUP($D75,'Overall Individual'!$B$2:$N$103,6,FALSE))</f>
        <v>92</v>
      </c>
      <c r="O75" s="198"/>
      <c r="P75" s="100">
        <f>IF(ISNA(VLOOKUP($D75,'Overall Individual'!$B$2:$N$103,7,FALSE)),0,VLOOKUP($D75,'Overall Individual'!$B$2:$N$103,7,FALSE))</f>
        <v>0</v>
      </c>
      <c r="Q75" s="188"/>
      <c r="R75" s="100">
        <f>IF(ISNA(VLOOKUP($D75,'Overall Individual'!$B$2:$N$103,8,FALSE)),0,VLOOKUP($D75,'Overall Individual'!$B$2:$N$103,8,FALSE))</f>
        <v>0</v>
      </c>
      <c r="S75" s="185"/>
      <c r="T75" s="100">
        <f>IF(ISNA(VLOOKUP($D75,'Overall Individual'!$B$2:$N$103,9,FALSE)),0,VLOOKUP($D75,'Overall Individual'!$B$2:$N$103,9,FALSE))</f>
        <v>0</v>
      </c>
      <c r="U75" s="185"/>
      <c r="V75" s="126">
        <f>IF(ISNA(VLOOKUP($D75,'Overall Individual'!$B$2:$N$103,10,FALSE)),0,VLOOKUP($D75,'Overall Individual'!$B$2:$N$103,10,FALSE))</f>
        <v>0</v>
      </c>
      <c r="W75" s="185"/>
      <c r="X75" s="126">
        <f>IF(ISNA(VLOOKUP($D75,'Overall Individual'!$B$2:$N$103,11,FALSE)),0,VLOOKUP($D75,'Overall Individual'!$B$2:$N$103,11,FALSE))</f>
        <v>0</v>
      </c>
      <c r="Y75" s="185"/>
      <c r="Z75" s="126">
        <f>IF(ISNA(VLOOKUP($D75,'Overall Individual'!$B$2:$N$103,12,FALSE)),0,VLOOKUP($D75,'Overall Individual'!$B$2:$N$103,12,FALSE))</f>
        <v>0</v>
      </c>
      <c r="AA75" s="185"/>
    </row>
    <row r="76" spans="1:30" ht="12.75" customHeight="1" thickBot="1" x14ac:dyDescent="0.55000000000000004">
      <c r="A76" s="190"/>
      <c r="B76" s="191"/>
      <c r="C76" s="191"/>
      <c r="D76" s="60" t="s">
        <v>84</v>
      </c>
      <c r="E76" s="76">
        <f>VLOOKUP(D76,Runners!A$2:B$136,2,FALSE)</f>
        <v>170000</v>
      </c>
      <c r="F76" s="194"/>
      <c r="G76" s="202"/>
      <c r="H76" s="70">
        <f>IF(ISNA(VLOOKUP($D76,'Overall Individual'!$B$2:$N$103,3,FALSE)),0,VLOOKUP($D76,'Overall Individual'!$B$2:$N$103,3,FALSE))</f>
        <v>0</v>
      </c>
      <c r="I76" s="186"/>
      <c r="J76" s="71">
        <f>IF(ISNA(VLOOKUP($D76,'Overall Individual'!$B$2:$N$103,4,FALSE)),0,VLOOKUP($D76,'Overall Individual'!$B$2:$N$103,4,FALSE))</f>
        <v>70</v>
      </c>
      <c r="K76" s="186"/>
      <c r="L76" s="71">
        <f>IF(ISNA(VLOOKUP($D76,'Overall Individual'!$B$2:$N$103,5,FALSE)),0,VLOOKUP($D76,'Overall Individual'!$B$2:$N$103,5,FALSE))</f>
        <v>0</v>
      </c>
      <c r="M76" s="186"/>
      <c r="N76" s="72">
        <f>IF(ISNA(VLOOKUP($D76,'Overall Individual'!$B$2:$N$103,6,FALSE)),0,VLOOKUP($D76,'Overall Individual'!$B$2:$N$103,6,FALSE))</f>
        <v>0</v>
      </c>
      <c r="O76" s="199"/>
      <c r="P76" s="127">
        <f>IF(ISNA(VLOOKUP($D76,'Overall Individual'!$B$2:$N$103,7,FALSE)),0,VLOOKUP($D76,'Overall Individual'!$B$2:$N$103,7,FALSE))</f>
        <v>0</v>
      </c>
      <c r="Q76" s="189"/>
      <c r="R76" s="127">
        <f>IF(ISNA(VLOOKUP($D76,'Overall Individual'!$B$2:$N$103,8,FALSE)),0,VLOOKUP($D76,'Overall Individual'!$B$2:$N$103,8,FALSE))</f>
        <v>0</v>
      </c>
      <c r="S76" s="186"/>
      <c r="T76" s="127">
        <f>IF(ISNA(VLOOKUP($D76,'Overall Individual'!$B$2:$N$103,9,FALSE)),0,VLOOKUP($D76,'Overall Individual'!$B$2:$N$103,9,FALSE))</f>
        <v>0</v>
      </c>
      <c r="U76" s="186"/>
      <c r="V76" s="128">
        <f>IF(ISNA(VLOOKUP($D76,'Overall Individual'!$B$2:$N$103,10,FALSE)),0,VLOOKUP($D76,'Overall Individual'!$B$2:$N$103,10,FALSE))</f>
        <v>0</v>
      </c>
      <c r="W76" s="186"/>
      <c r="X76" s="128">
        <f>IF(ISNA(VLOOKUP($D76,'Overall Individual'!$B$2:$N$103,11,FALSE)),0,VLOOKUP($D76,'Overall Individual'!$B$2:$N$103,11,FALSE))</f>
        <v>0</v>
      </c>
      <c r="Y76" s="186"/>
      <c r="Z76" s="128">
        <f>IF(ISNA(VLOOKUP($D76,'Overall Individual'!$B$2:$N$103,12,FALSE)),0,VLOOKUP($D76,'Overall Individual'!$B$2:$N$103,12,FALSE))</f>
        <v>0</v>
      </c>
      <c r="AA76" s="186"/>
    </row>
    <row r="77" spans="1:30" ht="12.75" customHeight="1" thickTop="1" x14ac:dyDescent="0.5">
      <c r="A77" s="190">
        <v>16</v>
      </c>
      <c r="B77" s="191" t="s">
        <v>201</v>
      </c>
      <c r="C77" s="191" t="s">
        <v>13</v>
      </c>
      <c r="D77" s="73" t="s">
        <v>99</v>
      </c>
      <c r="E77" s="74">
        <f>VLOOKUP(D77,Runners!A$2:B$136,2,FALSE)</f>
        <v>250000</v>
      </c>
      <c r="F77" s="192">
        <f>SUM(E77:E81)</f>
        <v>1000000</v>
      </c>
      <c r="G77" s="200"/>
      <c r="H77" s="62">
        <f>IF(ISNA(VLOOKUP($D77,'Overall Individual'!$B$2:$N$103,3,FALSE)),0,VLOOKUP($D77,'Overall Individual'!$B$2:$N$103,3,FALSE))</f>
        <v>0</v>
      </c>
      <c r="I77" s="184">
        <f t="shared" ref="I77" si="73">SUM(H77:H81)</f>
        <v>64</v>
      </c>
      <c r="J77" s="64">
        <f>IF(ISNA(VLOOKUP($D77,'Overall Individual'!$B$2:$N$103,4,FALSE)),0,VLOOKUP($D77,'Overall Individual'!$B$2:$N$103,4,FALSE))</f>
        <v>96</v>
      </c>
      <c r="K77" s="184">
        <f t="shared" ref="K77" si="74">SUM(J77:J81)</f>
        <v>165</v>
      </c>
      <c r="L77" s="64">
        <f>IF(ISNA(VLOOKUP($D77,'Overall Individual'!$B$2:$N$103,5,FALSE)),0,VLOOKUP($D77,'Overall Individual'!$B$2:$N$103,5,FALSE))</f>
        <v>99</v>
      </c>
      <c r="M77" s="184">
        <f t="shared" ref="M77" si="75">SUM(L77:L81)</f>
        <v>167</v>
      </c>
      <c r="N77" s="75">
        <f>IF(ISNA(VLOOKUP($D77,'Overall Individual'!$B$2:$N$103,6,FALSE)),0,VLOOKUP($D77,'Overall Individual'!$B$2:$N$103,6,FALSE))</f>
        <v>99</v>
      </c>
      <c r="O77" s="197">
        <f t="shared" ref="O77" si="76">SUM(N77:N81)</f>
        <v>305</v>
      </c>
      <c r="P77" s="124">
        <f>IF(ISNA(VLOOKUP($D77,'Overall Individual'!$B$2:$N$103,7,FALSE)),0,VLOOKUP($D77,'Overall Individual'!$B$2:$N$103,7,FALSE))</f>
        <v>0</v>
      </c>
      <c r="Q77" s="187">
        <f t="shared" ref="Q77" si="77">SUM(P77:P81)</f>
        <v>0</v>
      </c>
      <c r="R77" s="124">
        <f>IF(ISNA(VLOOKUP($D77,'Overall Individual'!$B$2:$N$103,8,FALSE)),0,VLOOKUP($D77,'Overall Individual'!$B$2:$N$103,8,FALSE))</f>
        <v>0</v>
      </c>
      <c r="S77" s="184">
        <f>SUM(R77:R81)</f>
        <v>0</v>
      </c>
      <c r="T77" s="124">
        <f>IF(ISNA(VLOOKUP($D77,'Overall Individual'!$B$2:$N$103,9,FALSE)),0,VLOOKUP($D77,'Overall Individual'!$B$2:$N$103,9,FALSE))</f>
        <v>0</v>
      </c>
      <c r="U77" s="184">
        <f>SUM(T77:T81)</f>
        <v>0</v>
      </c>
      <c r="V77" s="125">
        <f>IF(ISNA(VLOOKUP($D77,'Overall Individual'!$B$2:$N$103,10,FALSE)),0,VLOOKUP($D77,'Overall Individual'!$B$2:$N$103,10,FALSE))</f>
        <v>0</v>
      </c>
      <c r="W77" s="184">
        <f>SUM(V77:V81)</f>
        <v>0</v>
      </c>
      <c r="X77" s="125">
        <f>IF(ISNA(VLOOKUP($D77,'Overall Individual'!$B$2:$N$103,11,FALSE)),0,VLOOKUP($D77,'Overall Individual'!$B$2:$N$103,11,FALSE))</f>
        <v>0</v>
      </c>
      <c r="Y77" s="184">
        <f>SUM(X77:X81)</f>
        <v>0</v>
      </c>
      <c r="Z77" s="125">
        <f>IF(ISNA(VLOOKUP($D77,'Overall Individual'!$B$2:$N$103,12,FALSE)),0,VLOOKUP($D77,'Overall Individual'!$B$2:$N$103,12,FALSE))</f>
        <v>0</v>
      </c>
      <c r="AA77" s="184">
        <f>SUM(Z77:Z81)</f>
        <v>0</v>
      </c>
      <c r="AD77" s="78"/>
    </row>
    <row r="78" spans="1:30" ht="12.75" customHeight="1" x14ac:dyDescent="0.5">
      <c r="A78" s="190"/>
      <c r="B78" s="191"/>
      <c r="C78" s="191"/>
      <c r="D78" s="60" t="s">
        <v>89</v>
      </c>
      <c r="E78" s="61">
        <f>VLOOKUP(D78,Runners!A$2:B$136,2,FALSE)</f>
        <v>215000</v>
      </c>
      <c r="F78" s="193"/>
      <c r="G78" s="201"/>
      <c r="H78" s="66">
        <f>IF(ISNA(VLOOKUP($D78,'Overall Individual'!$B$2:$N$103,3,FALSE)),0,VLOOKUP($D78,'Overall Individual'!$B$2:$N$103,3,FALSE))</f>
        <v>0</v>
      </c>
      <c r="I78" s="185"/>
      <c r="J78" s="67">
        <f>IF(ISNA(VLOOKUP($D78,'Overall Individual'!$B$2:$N$103,4,FALSE)),0,VLOOKUP($D78,'Overall Individual'!$B$2:$N$103,4,FALSE))</f>
        <v>0</v>
      </c>
      <c r="K78" s="185"/>
      <c r="L78" s="67">
        <f>IF(ISNA(VLOOKUP($D78,'Overall Individual'!$B$2:$N$103,5,FALSE)),0,VLOOKUP($D78,'Overall Individual'!$B$2:$N$103,5,FALSE))</f>
        <v>0</v>
      </c>
      <c r="M78" s="185"/>
      <c r="N78" s="68">
        <f>IF(ISNA(VLOOKUP($D78,'Overall Individual'!$B$2:$N$103,6,FALSE)),0,VLOOKUP($D78,'Overall Individual'!$B$2:$N$103,6,FALSE))</f>
        <v>0</v>
      </c>
      <c r="O78" s="198"/>
      <c r="P78" s="100">
        <f>IF(ISNA(VLOOKUP($D78,'Overall Individual'!$B$2:$N$103,7,FALSE)),0,VLOOKUP($D78,'Overall Individual'!$B$2:$N$103,7,FALSE))</f>
        <v>0</v>
      </c>
      <c r="Q78" s="188"/>
      <c r="R78" s="100">
        <f>IF(ISNA(VLOOKUP($D78,'Overall Individual'!$B$2:$N$103,8,FALSE)),0,VLOOKUP($D78,'Overall Individual'!$B$2:$N$103,8,FALSE))</f>
        <v>0</v>
      </c>
      <c r="S78" s="185"/>
      <c r="T78" s="100">
        <f>IF(ISNA(VLOOKUP($D78,'Overall Individual'!$B$2:$N$103,9,FALSE)),0,VLOOKUP($D78,'Overall Individual'!$B$2:$N$103,9,FALSE))</f>
        <v>0</v>
      </c>
      <c r="U78" s="185"/>
      <c r="V78" s="126">
        <f>IF(ISNA(VLOOKUP($D78,'Overall Individual'!$B$2:$N$103,10,FALSE)),0,VLOOKUP($D78,'Overall Individual'!$B$2:$N$103,10,FALSE))</f>
        <v>0</v>
      </c>
      <c r="W78" s="185"/>
      <c r="X78" s="126">
        <f>IF(ISNA(VLOOKUP($D78,'Overall Individual'!$B$2:$N$103,11,FALSE)),0,VLOOKUP($D78,'Overall Individual'!$B$2:$N$103,11,FALSE))</f>
        <v>0</v>
      </c>
      <c r="Y78" s="185"/>
      <c r="Z78" s="126">
        <f>IF(ISNA(VLOOKUP($D78,'Overall Individual'!$B$2:$N$103,12,FALSE)),0,VLOOKUP($D78,'Overall Individual'!$B$2:$N$103,12,FALSE))</f>
        <v>0</v>
      </c>
      <c r="AA78" s="185"/>
    </row>
    <row r="79" spans="1:30" ht="12.75" customHeight="1" x14ac:dyDescent="0.5">
      <c r="A79" s="190"/>
      <c r="B79" s="191"/>
      <c r="C79" s="191"/>
      <c r="D79" s="60" t="s">
        <v>80</v>
      </c>
      <c r="E79" s="61">
        <f>VLOOKUP(D79,Runners!A$2:B$136,2,FALSE)</f>
        <v>180000</v>
      </c>
      <c r="F79" s="193"/>
      <c r="G79" s="201"/>
      <c r="H79" s="66">
        <f>IF(ISNA(VLOOKUP($D79,'Overall Individual'!$B$2:$N$103,3,FALSE)),0,VLOOKUP($D79,'Overall Individual'!$B$2:$N$103,3,FALSE))</f>
        <v>0</v>
      </c>
      <c r="I79" s="185"/>
      <c r="J79" s="67">
        <f>IF(ISNA(VLOOKUP($D79,'Overall Individual'!$B$2:$N$103,4,FALSE)),0,VLOOKUP($D79,'Overall Individual'!$B$2:$N$103,4,FALSE))</f>
        <v>0</v>
      </c>
      <c r="K79" s="185"/>
      <c r="L79" s="67">
        <f>IF(ISNA(VLOOKUP($D79,'Overall Individual'!$B$2:$N$103,5,FALSE)),0,VLOOKUP($D79,'Overall Individual'!$B$2:$N$103,5,FALSE))</f>
        <v>0</v>
      </c>
      <c r="M79" s="185"/>
      <c r="N79" s="68">
        <f>IF(ISNA(VLOOKUP($D79,'Overall Individual'!$B$2:$N$103,6,FALSE)),0,VLOOKUP($D79,'Overall Individual'!$B$2:$N$103,6,FALSE))</f>
        <v>57</v>
      </c>
      <c r="O79" s="198"/>
      <c r="P79" s="100">
        <f>IF(ISNA(VLOOKUP($D79,'Overall Individual'!$B$2:$N$103,7,FALSE)),0,VLOOKUP($D79,'Overall Individual'!$B$2:$N$103,7,FALSE))</f>
        <v>0</v>
      </c>
      <c r="Q79" s="188"/>
      <c r="R79" s="100">
        <f>IF(ISNA(VLOOKUP($D79,'Overall Individual'!$B$2:$N$103,8,FALSE)),0,VLOOKUP($D79,'Overall Individual'!$B$2:$N$103,8,FALSE))</f>
        <v>0</v>
      </c>
      <c r="S79" s="185"/>
      <c r="T79" s="100">
        <f>IF(ISNA(VLOOKUP($D79,'Overall Individual'!$B$2:$N$103,9,FALSE)),0,VLOOKUP($D79,'Overall Individual'!$B$2:$N$103,9,FALSE))</f>
        <v>0</v>
      </c>
      <c r="U79" s="185"/>
      <c r="V79" s="126">
        <f>IF(ISNA(VLOOKUP($D79,'Overall Individual'!$B$2:$N$103,10,FALSE)),0,VLOOKUP($D79,'Overall Individual'!$B$2:$N$103,10,FALSE))</f>
        <v>0</v>
      </c>
      <c r="W79" s="185"/>
      <c r="X79" s="126">
        <f>IF(ISNA(VLOOKUP($D79,'Overall Individual'!$B$2:$N$103,11,FALSE)),0,VLOOKUP($D79,'Overall Individual'!$B$2:$N$103,11,FALSE))</f>
        <v>0</v>
      </c>
      <c r="Y79" s="185"/>
      <c r="Z79" s="126">
        <f>IF(ISNA(VLOOKUP($D79,'Overall Individual'!$B$2:$N$103,12,FALSE)),0,VLOOKUP($D79,'Overall Individual'!$B$2:$N$103,12,FALSE))</f>
        <v>0</v>
      </c>
      <c r="AA79" s="185"/>
    </row>
    <row r="80" spans="1:30" ht="12.75" customHeight="1" x14ac:dyDescent="0.5">
      <c r="A80" s="190"/>
      <c r="B80" s="191"/>
      <c r="C80" s="191"/>
      <c r="D80" s="60" t="s">
        <v>141</v>
      </c>
      <c r="E80" s="61">
        <f>VLOOKUP(D80,Runners!A$2:B$136,2,FALSE)</f>
        <v>160000</v>
      </c>
      <c r="F80" s="193"/>
      <c r="G80" s="201"/>
      <c r="H80" s="66">
        <f>IF(ISNA(VLOOKUP($D80,'Overall Individual'!$B$2:$N$103,3,FALSE)),0,VLOOKUP($D80,'Overall Individual'!$B$2:$N$103,3,FALSE))</f>
        <v>64</v>
      </c>
      <c r="I80" s="185"/>
      <c r="J80" s="67">
        <f>IF(ISNA(VLOOKUP($D80,'Overall Individual'!$B$2:$N$103,4,FALSE)),0,VLOOKUP($D80,'Overall Individual'!$B$2:$N$103,4,FALSE))</f>
        <v>69</v>
      </c>
      <c r="K80" s="185"/>
      <c r="L80" s="67">
        <f>IF(ISNA(VLOOKUP($D80,'Overall Individual'!$B$2:$N$103,5,FALSE)),0,VLOOKUP($D80,'Overall Individual'!$B$2:$N$103,5,FALSE))</f>
        <v>68</v>
      </c>
      <c r="M80" s="185"/>
      <c r="N80" s="68">
        <f>IF(ISNA(VLOOKUP($D80,'Overall Individual'!$B$2:$N$103,6,FALSE)),0,VLOOKUP($D80,'Overall Individual'!$B$2:$N$103,6,FALSE))</f>
        <v>69</v>
      </c>
      <c r="O80" s="198"/>
      <c r="P80" s="100">
        <f>IF(ISNA(VLOOKUP($D80,'Overall Individual'!$B$2:$N$103,7,FALSE)),0,VLOOKUP($D80,'Overall Individual'!$B$2:$N$103,7,FALSE))</f>
        <v>0</v>
      </c>
      <c r="Q80" s="188"/>
      <c r="R80" s="100">
        <f>IF(ISNA(VLOOKUP($D80,'Overall Individual'!$B$2:$N$103,8,FALSE)),0,VLOOKUP($D80,'Overall Individual'!$B$2:$N$103,8,FALSE))</f>
        <v>0</v>
      </c>
      <c r="S80" s="185"/>
      <c r="T80" s="100">
        <f>IF(ISNA(VLOOKUP($D80,'Overall Individual'!$B$2:$N$103,9,FALSE)),0,VLOOKUP($D80,'Overall Individual'!$B$2:$N$103,9,FALSE))</f>
        <v>0</v>
      </c>
      <c r="U80" s="185"/>
      <c r="V80" s="126">
        <f>IF(ISNA(VLOOKUP($D80,'Overall Individual'!$B$2:$N$103,10,FALSE)),0,VLOOKUP($D80,'Overall Individual'!$B$2:$N$103,10,FALSE))</f>
        <v>0</v>
      </c>
      <c r="W80" s="185"/>
      <c r="X80" s="126">
        <f>IF(ISNA(VLOOKUP($D80,'Overall Individual'!$B$2:$N$103,11,FALSE)),0,VLOOKUP($D80,'Overall Individual'!$B$2:$N$103,11,FALSE))</f>
        <v>0</v>
      </c>
      <c r="Y80" s="185"/>
      <c r="Z80" s="126">
        <f>IF(ISNA(VLOOKUP($D80,'Overall Individual'!$B$2:$N$103,12,FALSE)),0,VLOOKUP($D80,'Overall Individual'!$B$2:$N$103,12,FALSE))</f>
        <v>0</v>
      </c>
      <c r="AA80" s="185"/>
    </row>
    <row r="81" spans="1:27" ht="12.75" customHeight="1" thickBot="1" x14ac:dyDescent="0.55000000000000004">
      <c r="A81" s="190"/>
      <c r="B81" s="191"/>
      <c r="C81" s="191"/>
      <c r="D81" s="69" t="s">
        <v>123</v>
      </c>
      <c r="E81" s="76">
        <f>VLOOKUP(D81,Runners!A$2:B$136,2,FALSE)</f>
        <v>195000</v>
      </c>
      <c r="F81" s="194"/>
      <c r="G81" s="202"/>
      <c r="H81" s="70">
        <f>IF(ISNA(VLOOKUP($D81,'Overall Individual'!$B$2:$N$103,3,FALSE)),0,VLOOKUP($D81,'Overall Individual'!$B$2:$N$103,3,FALSE))</f>
        <v>0</v>
      </c>
      <c r="I81" s="186"/>
      <c r="J81" s="71">
        <f>IF(ISNA(VLOOKUP($D81,'Overall Individual'!$B$2:$N$103,4,FALSE)),0,VLOOKUP($D81,'Overall Individual'!$B$2:$N$103,4,FALSE))</f>
        <v>0</v>
      </c>
      <c r="K81" s="186"/>
      <c r="L81" s="71">
        <f>IF(ISNA(VLOOKUP($D81,'Overall Individual'!$B$2:$N$103,5,FALSE)),0,VLOOKUP($D81,'Overall Individual'!$B$2:$N$103,5,FALSE))</f>
        <v>0</v>
      </c>
      <c r="M81" s="186"/>
      <c r="N81" s="72">
        <f>IF(ISNA(VLOOKUP($D81,'Overall Individual'!$B$2:$N$103,6,FALSE)),0,VLOOKUP($D81,'Overall Individual'!$B$2:$N$103,6,FALSE))</f>
        <v>80</v>
      </c>
      <c r="O81" s="199"/>
      <c r="P81" s="127">
        <f>IF(ISNA(VLOOKUP($D81,'Overall Individual'!$B$2:$N$103,7,FALSE)),0,VLOOKUP($D81,'Overall Individual'!$B$2:$N$103,7,FALSE))</f>
        <v>0</v>
      </c>
      <c r="Q81" s="189"/>
      <c r="R81" s="127">
        <f>IF(ISNA(VLOOKUP($D81,'Overall Individual'!$B$2:$N$103,8,FALSE)),0,VLOOKUP($D81,'Overall Individual'!$B$2:$N$103,8,FALSE))</f>
        <v>0</v>
      </c>
      <c r="S81" s="186"/>
      <c r="T81" s="127">
        <f>IF(ISNA(VLOOKUP($D81,'Overall Individual'!$B$2:$N$103,9,FALSE)),0,VLOOKUP($D81,'Overall Individual'!$B$2:$N$103,9,FALSE))</f>
        <v>0</v>
      </c>
      <c r="U81" s="186"/>
      <c r="V81" s="128">
        <f>IF(ISNA(VLOOKUP($D81,'Overall Individual'!$B$2:$N$103,10,FALSE)),0,VLOOKUP($D81,'Overall Individual'!$B$2:$N$103,10,FALSE))</f>
        <v>0</v>
      </c>
      <c r="W81" s="186"/>
      <c r="X81" s="128">
        <f>IF(ISNA(VLOOKUP($D81,'Overall Individual'!$B$2:$N$103,11,FALSE)),0,VLOOKUP($D81,'Overall Individual'!$B$2:$N$103,11,FALSE))</f>
        <v>0</v>
      </c>
      <c r="Y81" s="186"/>
      <c r="Z81" s="128">
        <f>IF(ISNA(VLOOKUP($D81,'Overall Individual'!$B$2:$N$103,12,FALSE)),0,VLOOKUP($D81,'Overall Individual'!$B$2:$N$103,12,FALSE))</f>
        <v>0</v>
      </c>
      <c r="AA81" s="186"/>
    </row>
    <row r="82" spans="1:27" ht="12.75" customHeight="1" thickTop="1" x14ac:dyDescent="0.5">
      <c r="A82" s="190">
        <v>17</v>
      </c>
      <c r="B82" s="191" t="s">
        <v>202</v>
      </c>
      <c r="C82" s="191" t="s">
        <v>13</v>
      </c>
      <c r="D82" s="60" t="s">
        <v>130</v>
      </c>
      <c r="E82" s="74">
        <f>VLOOKUP(D82,Runners!A$2:B$136,2,FALSE)</f>
        <v>175000</v>
      </c>
      <c r="F82" s="192">
        <f>SUM(E82:E86)</f>
        <v>1000000</v>
      </c>
      <c r="G82" s="200"/>
      <c r="H82" s="62">
        <f>IF(ISNA(VLOOKUP($D82,'Overall Individual'!$B$2:$N$103,3,FALSE)),0,VLOOKUP($D82,'Overall Individual'!$B$2:$N$103,3,FALSE))</f>
        <v>0</v>
      </c>
      <c r="I82" s="184">
        <f t="shared" ref="I82" si="78">SUM(H82:H86)</f>
        <v>186</v>
      </c>
      <c r="J82" s="64">
        <f>IF(ISNA(VLOOKUP($D82,'Overall Individual'!$B$2:$N$103,4,FALSE)),0,VLOOKUP($D82,'Overall Individual'!$B$2:$N$103,4,FALSE))</f>
        <v>0</v>
      </c>
      <c r="K82" s="184">
        <f t="shared" ref="K82" si="79">SUM(J82:J86)</f>
        <v>94</v>
      </c>
      <c r="L82" s="64">
        <f>IF(ISNA(VLOOKUP($D82,'Overall Individual'!$B$2:$N$103,5,FALSE)),0,VLOOKUP($D82,'Overall Individual'!$B$2:$N$103,5,FALSE))</f>
        <v>0</v>
      </c>
      <c r="M82" s="184">
        <f t="shared" ref="M82" si="80">SUM(L82:L86)</f>
        <v>165</v>
      </c>
      <c r="N82" s="75">
        <f>IF(ISNA(VLOOKUP($D82,'Overall Individual'!$B$2:$N$103,6,FALSE)),0,VLOOKUP($D82,'Overall Individual'!$B$2:$N$103,6,FALSE))</f>
        <v>0</v>
      </c>
      <c r="O82" s="197">
        <f t="shared" ref="O82" si="81">SUM(N82:N86)</f>
        <v>181</v>
      </c>
      <c r="P82" s="124">
        <f>IF(ISNA(VLOOKUP($D82,'Overall Individual'!$B$2:$N$103,7,FALSE)),0,VLOOKUP($D82,'Overall Individual'!$B$2:$N$103,7,FALSE))</f>
        <v>0</v>
      </c>
      <c r="Q82" s="187">
        <f t="shared" ref="Q82" si="82">SUM(P82:P86)</f>
        <v>0</v>
      </c>
      <c r="R82" s="124">
        <f>IF(ISNA(VLOOKUP($D82,'Overall Individual'!$B$2:$N$103,8,FALSE)),0,VLOOKUP($D82,'Overall Individual'!$B$2:$N$103,8,FALSE))</f>
        <v>0</v>
      </c>
      <c r="S82" s="184">
        <f>SUM(R82:R86)</f>
        <v>0</v>
      </c>
      <c r="T82" s="124">
        <f>IF(ISNA(VLOOKUP($D82,'Overall Individual'!$B$2:$N$103,9,FALSE)),0,VLOOKUP($D82,'Overall Individual'!$B$2:$N$103,9,FALSE))</f>
        <v>0</v>
      </c>
      <c r="U82" s="184">
        <f>SUM(T82:T86)</f>
        <v>0</v>
      </c>
      <c r="V82" s="125">
        <f>IF(ISNA(VLOOKUP($D82,'Overall Individual'!$B$2:$N$103,10,FALSE)),0,VLOOKUP($D82,'Overall Individual'!$B$2:$N$103,10,FALSE))</f>
        <v>0</v>
      </c>
      <c r="W82" s="184">
        <f>SUM(V82:V86)</f>
        <v>0</v>
      </c>
      <c r="X82" s="125">
        <f>IF(ISNA(VLOOKUP($D82,'Overall Individual'!$B$2:$N$103,11,FALSE)),0,VLOOKUP($D82,'Overall Individual'!$B$2:$N$103,11,FALSE))</f>
        <v>0</v>
      </c>
      <c r="Y82" s="184">
        <f>SUM(X82:X86)</f>
        <v>0</v>
      </c>
      <c r="Z82" s="125">
        <f>IF(ISNA(VLOOKUP($D82,'Overall Individual'!$B$2:$N$103,12,FALSE)),0,VLOOKUP($D82,'Overall Individual'!$B$2:$N$103,12,FALSE))</f>
        <v>0</v>
      </c>
      <c r="AA82" s="184">
        <f>SUM(Z82:Z86)</f>
        <v>0</v>
      </c>
    </row>
    <row r="83" spans="1:27" ht="12.75" customHeight="1" x14ac:dyDescent="0.5">
      <c r="A83" s="190"/>
      <c r="B83" s="191"/>
      <c r="C83" s="191"/>
      <c r="D83" s="60" t="s">
        <v>100</v>
      </c>
      <c r="E83" s="61">
        <f>VLOOKUP(D83,Runners!A$2:B$136,2,FALSE)</f>
        <v>225000</v>
      </c>
      <c r="F83" s="193"/>
      <c r="G83" s="201"/>
      <c r="H83" s="66">
        <f>IF(ISNA(VLOOKUP($D83,'Overall Individual'!$B$2:$N$103,3,FALSE)),0,VLOOKUP($D83,'Overall Individual'!$B$2:$N$103,3,FALSE))</f>
        <v>94</v>
      </c>
      <c r="I83" s="185"/>
      <c r="J83" s="67">
        <f>IF(ISNA(VLOOKUP($D83,'Overall Individual'!$B$2:$N$103,4,FALSE)),0,VLOOKUP($D83,'Overall Individual'!$B$2:$N$103,4,FALSE))</f>
        <v>94</v>
      </c>
      <c r="K83" s="185"/>
      <c r="L83" s="67">
        <f>IF(ISNA(VLOOKUP($D83,'Overall Individual'!$B$2:$N$103,5,FALSE)),0,VLOOKUP($D83,'Overall Individual'!$B$2:$N$103,5,FALSE))</f>
        <v>88</v>
      </c>
      <c r="M83" s="185"/>
      <c r="N83" s="68">
        <f>IF(ISNA(VLOOKUP($D83,'Overall Individual'!$B$2:$N$103,6,FALSE)),0,VLOOKUP($D83,'Overall Individual'!$B$2:$N$103,6,FALSE))</f>
        <v>88</v>
      </c>
      <c r="O83" s="198"/>
      <c r="P83" s="100">
        <f>IF(ISNA(VLOOKUP($D83,'Overall Individual'!$B$2:$N$103,7,FALSE)),0,VLOOKUP($D83,'Overall Individual'!$B$2:$N$103,7,FALSE))</f>
        <v>0</v>
      </c>
      <c r="Q83" s="188"/>
      <c r="R83" s="100">
        <f>IF(ISNA(VLOOKUP($D83,'Overall Individual'!$B$2:$N$103,8,FALSE)),0,VLOOKUP($D83,'Overall Individual'!$B$2:$N$103,8,FALSE))</f>
        <v>0</v>
      </c>
      <c r="S83" s="185"/>
      <c r="T83" s="100">
        <f>IF(ISNA(VLOOKUP($D83,'Overall Individual'!$B$2:$N$103,9,FALSE)),0,VLOOKUP($D83,'Overall Individual'!$B$2:$N$103,9,FALSE))</f>
        <v>0</v>
      </c>
      <c r="U83" s="185"/>
      <c r="V83" s="126">
        <f>IF(ISNA(VLOOKUP($D83,'Overall Individual'!$B$2:$N$103,10,FALSE)),0,VLOOKUP($D83,'Overall Individual'!$B$2:$N$103,10,FALSE))</f>
        <v>0</v>
      </c>
      <c r="W83" s="185"/>
      <c r="X83" s="126">
        <f>IF(ISNA(VLOOKUP($D83,'Overall Individual'!$B$2:$N$103,11,FALSE)),0,VLOOKUP($D83,'Overall Individual'!$B$2:$N$103,11,FALSE))</f>
        <v>0</v>
      </c>
      <c r="Y83" s="185"/>
      <c r="Z83" s="126">
        <f>IF(ISNA(VLOOKUP($D83,'Overall Individual'!$B$2:$N$103,12,FALSE)),0,VLOOKUP($D83,'Overall Individual'!$B$2:$N$103,12,FALSE))</f>
        <v>0</v>
      </c>
      <c r="AA83" s="185"/>
    </row>
    <row r="84" spans="1:27" ht="12.75" customHeight="1" x14ac:dyDescent="0.5">
      <c r="A84" s="190"/>
      <c r="B84" s="191"/>
      <c r="C84" s="191"/>
      <c r="D84" s="60" t="s">
        <v>132</v>
      </c>
      <c r="E84" s="61">
        <f>VLOOKUP(D84,Runners!A$2:B$136,2,FALSE)</f>
        <v>150000</v>
      </c>
      <c r="F84" s="193"/>
      <c r="G84" s="201"/>
      <c r="H84" s="66">
        <f>IF(ISNA(VLOOKUP($D84,'Overall Individual'!$B$2:$N$103,3,FALSE)),0,VLOOKUP($D84,'Overall Individual'!$B$2:$N$103,3,FALSE))</f>
        <v>0</v>
      </c>
      <c r="I84" s="185"/>
      <c r="J84" s="67">
        <f>IF(ISNA(VLOOKUP($D84,'Overall Individual'!$B$2:$N$103,4,FALSE)),0,VLOOKUP($D84,'Overall Individual'!$B$2:$N$103,4,FALSE))</f>
        <v>0</v>
      </c>
      <c r="K84" s="185"/>
      <c r="L84" s="67">
        <f>IF(ISNA(VLOOKUP($D84,'Overall Individual'!$B$2:$N$103,5,FALSE)),0,VLOOKUP($D84,'Overall Individual'!$B$2:$N$103,5,FALSE))</f>
        <v>0</v>
      </c>
      <c r="M84" s="185"/>
      <c r="N84" s="68">
        <f>IF(ISNA(VLOOKUP($D84,'Overall Individual'!$B$2:$N$103,6,FALSE)),0,VLOOKUP($D84,'Overall Individual'!$B$2:$N$103,6,FALSE))</f>
        <v>0</v>
      </c>
      <c r="O84" s="198"/>
      <c r="P84" s="100">
        <f>IF(ISNA(VLOOKUP($D84,'Overall Individual'!$B$2:$N$103,7,FALSE)),0,VLOOKUP($D84,'Overall Individual'!$B$2:$N$103,7,FALSE))</f>
        <v>0</v>
      </c>
      <c r="Q84" s="188"/>
      <c r="R84" s="100">
        <f>IF(ISNA(VLOOKUP($D84,'Overall Individual'!$B$2:$N$103,8,FALSE)),0,VLOOKUP($D84,'Overall Individual'!$B$2:$N$103,8,FALSE))</f>
        <v>0</v>
      </c>
      <c r="S84" s="185"/>
      <c r="T84" s="100">
        <f>IF(ISNA(VLOOKUP($D84,'Overall Individual'!$B$2:$N$103,9,FALSE)),0,VLOOKUP($D84,'Overall Individual'!$B$2:$N$103,9,FALSE))</f>
        <v>0</v>
      </c>
      <c r="U84" s="185"/>
      <c r="V84" s="126">
        <f>IF(ISNA(VLOOKUP($D84,'Overall Individual'!$B$2:$N$103,10,FALSE)),0,VLOOKUP($D84,'Overall Individual'!$B$2:$N$103,10,FALSE))</f>
        <v>0</v>
      </c>
      <c r="W84" s="185"/>
      <c r="X84" s="126">
        <f>IF(ISNA(VLOOKUP($D84,'Overall Individual'!$B$2:$N$103,11,FALSE)),0,VLOOKUP($D84,'Overall Individual'!$B$2:$N$103,11,FALSE))</f>
        <v>0</v>
      </c>
      <c r="Y84" s="185"/>
      <c r="Z84" s="126">
        <f>IF(ISNA(VLOOKUP($D84,'Overall Individual'!$B$2:$N$103,12,FALSE)),0,VLOOKUP($D84,'Overall Individual'!$B$2:$N$103,12,FALSE))</f>
        <v>0</v>
      </c>
      <c r="AA84" s="185"/>
    </row>
    <row r="85" spans="1:27" ht="12.75" customHeight="1" x14ac:dyDescent="0.5">
      <c r="A85" s="190"/>
      <c r="B85" s="191"/>
      <c r="C85" s="191"/>
      <c r="D85" s="60" t="s">
        <v>137</v>
      </c>
      <c r="E85" s="61">
        <f>VLOOKUP(D85,Runners!A$2:B$136,2,FALSE)</f>
        <v>210000</v>
      </c>
      <c r="F85" s="193"/>
      <c r="G85" s="201"/>
      <c r="H85" s="66">
        <f>IF(ISNA(VLOOKUP($D85,'Overall Individual'!$B$2:$N$103,3,FALSE)),0,VLOOKUP($D85,'Overall Individual'!$B$2:$N$103,3,FALSE))</f>
        <v>92</v>
      </c>
      <c r="I85" s="185"/>
      <c r="J85" s="67">
        <f>IF(ISNA(VLOOKUP($D85,'Overall Individual'!$B$2:$N$103,4,FALSE)),0,VLOOKUP($D85,'Overall Individual'!$B$2:$N$103,4,FALSE))</f>
        <v>0</v>
      </c>
      <c r="K85" s="185"/>
      <c r="L85" s="67">
        <f>IF(ISNA(VLOOKUP($D85,'Overall Individual'!$B$2:$N$103,5,FALSE)),0,VLOOKUP($D85,'Overall Individual'!$B$2:$N$103,5,FALSE))</f>
        <v>77</v>
      </c>
      <c r="M85" s="185"/>
      <c r="N85" s="68">
        <f>IF(ISNA(VLOOKUP($D85,'Overall Individual'!$B$2:$N$103,6,FALSE)),0,VLOOKUP($D85,'Overall Individual'!$B$2:$N$103,6,FALSE))</f>
        <v>0</v>
      </c>
      <c r="O85" s="198"/>
      <c r="P85" s="100">
        <f>IF(ISNA(VLOOKUP($D85,'Overall Individual'!$B$2:$N$103,7,FALSE)),0,VLOOKUP($D85,'Overall Individual'!$B$2:$N$103,7,FALSE))</f>
        <v>0</v>
      </c>
      <c r="Q85" s="188"/>
      <c r="R85" s="100">
        <f>IF(ISNA(VLOOKUP($D85,'Overall Individual'!$B$2:$N$103,8,FALSE)),0,VLOOKUP($D85,'Overall Individual'!$B$2:$N$103,8,FALSE))</f>
        <v>0</v>
      </c>
      <c r="S85" s="185"/>
      <c r="T85" s="100">
        <f>IF(ISNA(VLOOKUP($D85,'Overall Individual'!$B$2:$N$103,9,FALSE)),0,VLOOKUP($D85,'Overall Individual'!$B$2:$N$103,9,FALSE))</f>
        <v>0</v>
      </c>
      <c r="U85" s="185"/>
      <c r="V85" s="126">
        <f>IF(ISNA(VLOOKUP($D85,'Overall Individual'!$B$2:$N$103,10,FALSE)),0,VLOOKUP($D85,'Overall Individual'!$B$2:$N$103,10,FALSE))</f>
        <v>0</v>
      </c>
      <c r="W85" s="185"/>
      <c r="X85" s="126">
        <f>IF(ISNA(VLOOKUP($D85,'Overall Individual'!$B$2:$N$103,11,FALSE)),0,VLOOKUP($D85,'Overall Individual'!$B$2:$N$103,11,FALSE))</f>
        <v>0</v>
      </c>
      <c r="Y85" s="185"/>
      <c r="Z85" s="126">
        <f>IF(ISNA(VLOOKUP($D85,'Overall Individual'!$B$2:$N$103,12,FALSE)),0,VLOOKUP($D85,'Overall Individual'!$B$2:$N$103,12,FALSE))</f>
        <v>0</v>
      </c>
      <c r="AA85" s="185"/>
    </row>
    <row r="86" spans="1:27" ht="12.75" customHeight="1" thickBot="1" x14ac:dyDescent="0.55000000000000004">
      <c r="A86" s="190"/>
      <c r="B86" s="191"/>
      <c r="C86" s="191"/>
      <c r="D86" s="60" t="s">
        <v>135</v>
      </c>
      <c r="E86" s="76">
        <f>VLOOKUP(D86,Runners!A$2:B$136,2,FALSE)</f>
        <v>240000</v>
      </c>
      <c r="F86" s="194"/>
      <c r="G86" s="202"/>
      <c r="H86" s="70">
        <f>IF(ISNA(VLOOKUP($D86,'Overall Individual'!$B$2:$N$103,3,FALSE)),0,VLOOKUP($D86,'Overall Individual'!$B$2:$N$103,3,FALSE))</f>
        <v>0</v>
      </c>
      <c r="I86" s="186"/>
      <c r="J86" s="71">
        <f>IF(ISNA(VLOOKUP($D86,'Overall Individual'!$B$2:$N$103,4,FALSE)),0,VLOOKUP($D86,'Overall Individual'!$B$2:$N$103,4,FALSE))</f>
        <v>0</v>
      </c>
      <c r="K86" s="186"/>
      <c r="L86" s="71">
        <f>IF(ISNA(VLOOKUP($D86,'Overall Individual'!$B$2:$N$103,5,FALSE)),0,VLOOKUP($D86,'Overall Individual'!$B$2:$N$103,5,FALSE))</f>
        <v>0</v>
      </c>
      <c r="M86" s="186"/>
      <c r="N86" s="72">
        <f>IF(ISNA(VLOOKUP($D86,'Overall Individual'!$B$2:$N$103,6,FALSE)),0,VLOOKUP($D86,'Overall Individual'!$B$2:$N$103,6,FALSE))</f>
        <v>93</v>
      </c>
      <c r="O86" s="199"/>
      <c r="P86" s="127">
        <f>IF(ISNA(VLOOKUP($D86,'Overall Individual'!$B$2:$N$103,7,FALSE)),0,VLOOKUP($D86,'Overall Individual'!$B$2:$N$103,7,FALSE))</f>
        <v>0</v>
      </c>
      <c r="Q86" s="189"/>
      <c r="R86" s="127">
        <f>IF(ISNA(VLOOKUP($D86,'Overall Individual'!$B$2:$N$103,8,FALSE)),0,VLOOKUP($D86,'Overall Individual'!$B$2:$N$103,8,FALSE))</f>
        <v>0</v>
      </c>
      <c r="S86" s="186"/>
      <c r="T86" s="127">
        <f>IF(ISNA(VLOOKUP($D86,'Overall Individual'!$B$2:$N$103,9,FALSE)),0,VLOOKUP($D86,'Overall Individual'!$B$2:$N$103,9,FALSE))</f>
        <v>0</v>
      </c>
      <c r="U86" s="186"/>
      <c r="V86" s="128">
        <f>IF(ISNA(VLOOKUP($D86,'Overall Individual'!$B$2:$N$103,10,FALSE)),0,VLOOKUP($D86,'Overall Individual'!$B$2:$N$103,10,FALSE))</f>
        <v>0</v>
      </c>
      <c r="W86" s="186"/>
      <c r="X86" s="128">
        <f>IF(ISNA(VLOOKUP($D86,'Overall Individual'!$B$2:$N$103,11,FALSE)),0,VLOOKUP($D86,'Overall Individual'!$B$2:$N$103,11,FALSE))</f>
        <v>0</v>
      </c>
      <c r="Y86" s="186"/>
      <c r="Z86" s="128">
        <f>IF(ISNA(VLOOKUP($D86,'Overall Individual'!$B$2:$N$103,12,FALSE)),0,VLOOKUP($D86,'Overall Individual'!$B$2:$N$103,12,FALSE))</f>
        <v>0</v>
      </c>
      <c r="AA86" s="186"/>
    </row>
    <row r="87" spans="1:27" ht="12.75" customHeight="1" thickTop="1" x14ac:dyDescent="0.5">
      <c r="A87" s="190">
        <v>18</v>
      </c>
      <c r="B87" s="191" t="s">
        <v>203</v>
      </c>
      <c r="C87" s="191" t="s">
        <v>46</v>
      </c>
      <c r="D87" s="73" t="s">
        <v>102</v>
      </c>
      <c r="E87" s="74">
        <f>VLOOKUP(D87,Runners!A$2:B$136,2,FALSE)</f>
        <v>250000</v>
      </c>
      <c r="F87" s="192">
        <f>SUM(E87:E91)</f>
        <v>980000</v>
      </c>
      <c r="G87" s="200">
        <v>3</v>
      </c>
      <c r="H87" s="62">
        <f>IF(ISNA(VLOOKUP($D87,'Overall Individual'!$B$2:$N$103,3,FALSE)),0,VLOOKUP($D87,'Overall Individual'!$B$2:$N$103,3,FALSE))</f>
        <v>98</v>
      </c>
      <c r="I87" s="184">
        <f t="shared" ref="I87" si="83">SUM(H87:H91)</f>
        <v>309</v>
      </c>
      <c r="J87" s="64">
        <f>IF(ISNA(VLOOKUP($D87,'Overall Individual'!$B$2:$N$103,4,FALSE)),0,VLOOKUP($D87,'Overall Individual'!$B$2:$N$103,4,FALSE))</f>
        <v>99</v>
      </c>
      <c r="K87" s="184">
        <f t="shared" ref="K87" si="84">SUM(J87:J91)</f>
        <v>319</v>
      </c>
      <c r="L87" s="64">
        <f>IF(ISNA(VLOOKUP($D87,'Overall Individual'!$B$2:$N$103,5,FALSE)),0,VLOOKUP($D87,'Overall Individual'!$B$2:$N$103,5,FALSE))</f>
        <v>96</v>
      </c>
      <c r="M87" s="184">
        <f t="shared" ref="M87" si="85">SUM(L87:L91)</f>
        <v>169</v>
      </c>
      <c r="N87" s="75">
        <f>IF(ISNA(VLOOKUP($D87,'Overall Individual'!$B$2:$N$103,6,FALSE)),0,VLOOKUP($D87,'Overall Individual'!$B$2:$N$103,6,FALSE))</f>
        <v>96</v>
      </c>
      <c r="O87" s="197">
        <f t="shared" ref="O87" si="86">SUM(N87:N91)</f>
        <v>301</v>
      </c>
      <c r="P87" s="124">
        <f>IF(ISNA(VLOOKUP($D87,'Overall Individual'!$B$2:$N$103,7,FALSE)),0,VLOOKUP($D87,'Overall Individual'!$B$2:$N$103,7,FALSE))</f>
        <v>0</v>
      </c>
      <c r="Q87" s="187">
        <f t="shared" ref="Q87" si="87">SUM(P87:P91)</f>
        <v>0</v>
      </c>
      <c r="R87" s="124">
        <f>IF(ISNA(VLOOKUP($D87,'Overall Individual'!$B$2:$N$103,8,FALSE)),0,VLOOKUP($D87,'Overall Individual'!$B$2:$N$103,8,FALSE))</f>
        <v>0</v>
      </c>
      <c r="S87" s="184">
        <f>SUM(R87:R91)</f>
        <v>0</v>
      </c>
      <c r="T87" s="124">
        <f>IF(ISNA(VLOOKUP($D87,'Overall Individual'!$B$2:$N$103,9,FALSE)),0,VLOOKUP($D87,'Overall Individual'!$B$2:$N$103,9,FALSE))</f>
        <v>0</v>
      </c>
      <c r="U87" s="184">
        <f>SUM(T87:T91)</f>
        <v>0</v>
      </c>
      <c r="V87" s="125">
        <f>IF(ISNA(VLOOKUP($D87,'Overall Individual'!$B$2:$N$103,10,FALSE)),0,VLOOKUP($D87,'Overall Individual'!$B$2:$N$103,10,FALSE))</f>
        <v>0</v>
      </c>
      <c r="W87" s="184">
        <f>SUM(V87:V91)</f>
        <v>0</v>
      </c>
      <c r="X87" s="125">
        <f>IF(ISNA(VLOOKUP($D87,'Overall Individual'!$B$2:$N$103,11,FALSE)),0,VLOOKUP($D87,'Overall Individual'!$B$2:$N$103,11,FALSE))</f>
        <v>0</v>
      </c>
      <c r="Y87" s="184">
        <f>SUM(X87:X91)</f>
        <v>0</v>
      </c>
      <c r="Z87" s="125">
        <f>IF(ISNA(VLOOKUP($D87,'Overall Individual'!$B$2:$N$103,12,FALSE)),0,VLOOKUP($D87,'Overall Individual'!$B$2:$N$103,12,FALSE))</f>
        <v>0</v>
      </c>
      <c r="AA87" s="184">
        <f>SUM(Z87:Z91)</f>
        <v>0</v>
      </c>
    </row>
    <row r="88" spans="1:27" ht="12.75" customHeight="1" x14ac:dyDescent="0.5">
      <c r="A88" s="190"/>
      <c r="B88" s="191"/>
      <c r="C88" s="191"/>
      <c r="D88" s="60" t="s">
        <v>6</v>
      </c>
      <c r="E88" s="61">
        <f>VLOOKUP(D88,Runners!A$2:B$136,2,FALSE)</f>
        <v>220000</v>
      </c>
      <c r="F88" s="193"/>
      <c r="G88" s="201"/>
      <c r="H88" s="66">
        <f>IF(ISNA(VLOOKUP($D88,'Overall Individual'!$B$2:$N$103,3,FALSE)),0,VLOOKUP($D88,'Overall Individual'!$B$2:$N$103,3,FALSE))</f>
        <v>76</v>
      </c>
      <c r="I88" s="185"/>
      <c r="J88" s="67">
        <f>IF(ISNA(VLOOKUP($D88,'Overall Individual'!$B$2:$N$103,4,FALSE)),0,VLOOKUP($D88,'Overall Individual'!$B$2:$N$103,4,FALSE))</f>
        <v>76</v>
      </c>
      <c r="K88" s="185"/>
      <c r="L88" s="67">
        <f>IF(ISNA(VLOOKUP($D88,'Overall Individual'!$B$2:$N$103,5,FALSE)),0,VLOOKUP($D88,'Overall Individual'!$B$2:$N$103,5,FALSE))</f>
        <v>73</v>
      </c>
      <c r="M88" s="185"/>
      <c r="N88" s="68">
        <f>IF(ISNA(VLOOKUP($D88,'Overall Individual'!$B$2:$N$103,6,FALSE)),0,VLOOKUP($D88,'Overall Individual'!$B$2:$N$103,6,FALSE))</f>
        <v>72</v>
      </c>
      <c r="O88" s="198"/>
      <c r="P88" s="100">
        <f>IF(ISNA(VLOOKUP($D88,'Overall Individual'!$B$2:$N$103,7,FALSE)),0,VLOOKUP($D88,'Overall Individual'!$B$2:$N$103,7,FALSE))</f>
        <v>0</v>
      </c>
      <c r="Q88" s="188"/>
      <c r="R88" s="100">
        <f>IF(ISNA(VLOOKUP($D88,'Overall Individual'!$B$2:$N$103,8,FALSE)),0,VLOOKUP($D88,'Overall Individual'!$B$2:$N$103,8,FALSE))</f>
        <v>0</v>
      </c>
      <c r="S88" s="185"/>
      <c r="T88" s="100">
        <f>IF(ISNA(VLOOKUP($D88,'Overall Individual'!$B$2:$N$103,9,FALSE)),0,VLOOKUP($D88,'Overall Individual'!$B$2:$N$103,9,FALSE))</f>
        <v>0</v>
      </c>
      <c r="U88" s="185"/>
      <c r="V88" s="126">
        <f>IF(ISNA(VLOOKUP($D88,'Overall Individual'!$B$2:$N$103,10,FALSE)),0,VLOOKUP($D88,'Overall Individual'!$B$2:$N$103,10,FALSE))</f>
        <v>0</v>
      </c>
      <c r="W88" s="185"/>
      <c r="X88" s="126">
        <f>IF(ISNA(VLOOKUP($D88,'Overall Individual'!$B$2:$N$103,11,FALSE)),0,VLOOKUP($D88,'Overall Individual'!$B$2:$N$103,11,FALSE))</f>
        <v>0</v>
      </c>
      <c r="Y88" s="185"/>
      <c r="Z88" s="126">
        <f>IF(ISNA(VLOOKUP($D88,'Overall Individual'!$B$2:$N$103,12,FALSE)),0,VLOOKUP($D88,'Overall Individual'!$B$2:$N$103,12,FALSE))</f>
        <v>0</v>
      </c>
      <c r="AA88" s="185"/>
    </row>
    <row r="89" spans="1:27" ht="12.75" customHeight="1" x14ac:dyDescent="0.5">
      <c r="A89" s="190"/>
      <c r="B89" s="191"/>
      <c r="C89" s="191"/>
      <c r="D89" s="60" t="s">
        <v>104</v>
      </c>
      <c r="E89" s="61">
        <f>VLOOKUP(D89,Runners!A$2:B$136,2,FALSE)</f>
        <v>215000</v>
      </c>
      <c r="F89" s="193"/>
      <c r="G89" s="201"/>
      <c r="H89" s="66">
        <f>IF(ISNA(VLOOKUP($D89,'Overall Individual'!$B$2:$N$103,3,FALSE)),0,VLOOKUP($D89,'Overall Individual'!$B$2:$N$103,3,FALSE))</f>
        <v>0</v>
      </c>
      <c r="I89" s="185"/>
      <c r="J89" s="67">
        <f>IF(ISNA(VLOOKUP($D89,'Overall Individual'!$B$2:$N$103,4,FALSE)),0,VLOOKUP($D89,'Overall Individual'!$B$2:$N$103,4,FALSE))</f>
        <v>86</v>
      </c>
      <c r="K89" s="185"/>
      <c r="L89" s="67">
        <f>IF(ISNA(VLOOKUP($D89,'Overall Individual'!$B$2:$N$103,5,FALSE)),0,VLOOKUP($D89,'Overall Individual'!$B$2:$N$103,5,FALSE))</f>
        <v>0</v>
      </c>
      <c r="M89" s="185"/>
      <c r="N89" s="68">
        <f>IF(ISNA(VLOOKUP($D89,'Overall Individual'!$B$2:$N$103,6,FALSE)),0,VLOOKUP($D89,'Overall Individual'!$B$2:$N$103,6,FALSE))</f>
        <v>78</v>
      </c>
      <c r="O89" s="198"/>
      <c r="P89" s="100">
        <f>IF(ISNA(VLOOKUP($D89,'Overall Individual'!$B$2:$N$103,7,FALSE)),0,VLOOKUP($D89,'Overall Individual'!$B$2:$N$103,7,FALSE))</f>
        <v>0</v>
      </c>
      <c r="Q89" s="188"/>
      <c r="R89" s="100">
        <f>IF(ISNA(VLOOKUP($D89,'Overall Individual'!$B$2:$N$103,8,FALSE)),0,VLOOKUP($D89,'Overall Individual'!$B$2:$N$103,8,FALSE))</f>
        <v>0</v>
      </c>
      <c r="S89" s="185"/>
      <c r="T89" s="100">
        <f>IF(ISNA(VLOOKUP($D89,'Overall Individual'!$B$2:$N$103,9,FALSE)),0,VLOOKUP($D89,'Overall Individual'!$B$2:$N$103,9,FALSE))</f>
        <v>0</v>
      </c>
      <c r="U89" s="185"/>
      <c r="V89" s="126">
        <f>IF(ISNA(VLOOKUP($D89,'Overall Individual'!$B$2:$N$103,10,FALSE)),0,VLOOKUP($D89,'Overall Individual'!$B$2:$N$103,10,FALSE))</f>
        <v>0</v>
      </c>
      <c r="W89" s="185"/>
      <c r="X89" s="126">
        <f>IF(ISNA(VLOOKUP($D89,'Overall Individual'!$B$2:$N$103,11,FALSE)),0,VLOOKUP($D89,'Overall Individual'!$B$2:$N$103,11,FALSE))</f>
        <v>0</v>
      </c>
      <c r="Y89" s="185"/>
      <c r="Z89" s="126">
        <f>IF(ISNA(VLOOKUP($D89,'Overall Individual'!$B$2:$N$103,12,FALSE)),0,VLOOKUP($D89,'Overall Individual'!$B$2:$N$103,12,FALSE))</f>
        <v>0</v>
      </c>
      <c r="AA89" s="185"/>
    </row>
    <row r="90" spans="1:27" ht="12.75" customHeight="1" x14ac:dyDescent="0.5">
      <c r="A90" s="190"/>
      <c r="B90" s="191"/>
      <c r="C90" s="191"/>
      <c r="D90" s="60" t="s">
        <v>169</v>
      </c>
      <c r="E90" s="61">
        <f>VLOOKUP(D90,Runners!A$2:B$136,2,FALSE)</f>
        <v>190000</v>
      </c>
      <c r="F90" s="193"/>
      <c r="G90" s="201"/>
      <c r="H90" s="66">
        <f>IF(ISNA(VLOOKUP($D90,'Overall Individual'!$B$2:$N$103,3,FALSE)),0,VLOOKUP($D90,'Overall Individual'!$B$2:$N$103,3,FALSE))</f>
        <v>77</v>
      </c>
      <c r="I90" s="185"/>
      <c r="J90" s="67">
        <f>IF(ISNA(VLOOKUP($D90,'Overall Individual'!$B$2:$N$103,4,FALSE)),0,VLOOKUP($D90,'Overall Individual'!$B$2:$N$103,4,FALSE))</f>
        <v>0</v>
      </c>
      <c r="K90" s="185"/>
      <c r="L90" s="67">
        <f>IF(ISNA(VLOOKUP($D90,'Overall Individual'!$B$2:$N$103,5,FALSE)),0,VLOOKUP($D90,'Overall Individual'!$B$2:$N$103,5,FALSE))</f>
        <v>0</v>
      </c>
      <c r="M90" s="185"/>
      <c r="N90" s="68">
        <f>IF(ISNA(VLOOKUP($D90,'Overall Individual'!$B$2:$N$103,6,FALSE)),0,VLOOKUP($D90,'Overall Individual'!$B$2:$N$103,6,FALSE))</f>
        <v>0</v>
      </c>
      <c r="O90" s="198"/>
      <c r="P90" s="100">
        <f>IF(ISNA(VLOOKUP($D90,'Overall Individual'!$B$2:$N$103,7,FALSE)),0,VLOOKUP($D90,'Overall Individual'!$B$2:$N$103,7,FALSE))</f>
        <v>0</v>
      </c>
      <c r="Q90" s="188"/>
      <c r="R90" s="100">
        <f>IF(ISNA(VLOOKUP($D90,'Overall Individual'!$B$2:$N$103,8,FALSE)),0,VLOOKUP($D90,'Overall Individual'!$B$2:$N$103,8,FALSE))</f>
        <v>0</v>
      </c>
      <c r="S90" s="185"/>
      <c r="T90" s="100">
        <f>IF(ISNA(VLOOKUP($D90,'Overall Individual'!$B$2:$N$103,9,FALSE)),0,VLOOKUP($D90,'Overall Individual'!$B$2:$N$103,9,FALSE))</f>
        <v>0</v>
      </c>
      <c r="U90" s="185"/>
      <c r="V90" s="126">
        <f>IF(ISNA(VLOOKUP($D90,'Overall Individual'!$B$2:$N$103,10,FALSE)),0,VLOOKUP($D90,'Overall Individual'!$B$2:$N$103,10,FALSE))</f>
        <v>0</v>
      </c>
      <c r="W90" s="185"/>
      <c r="X90" s="126">
        <f>IF(ISNA(VLOOKUP($D90,'Overall Individual'!$B$2:$N$103,11,FALSE)),0,VLOOKUP($D90,'Overall Individual'!$B$2:$N$103,11,FALSE))</f>
        <v>0</v>
      </c>
      <c r="Y90" s="185"/>
      <c r="Z90" s="126">
        <f>IF(ISNA(VLOOKUP($D90,'Overall Individual'!$B$2:$N$103,12,FALSE)),0,VLOOKUP($D90,'Overall Individual'!$B$2:$N$103,12,FALSE))</f>
        <v>0</v>
      </c>
      <c r="AA90" s="185"/>
    </row>
    <row r="91" spans="1:27" ht="12.75" customHeight="1" thickBot="1" x14ac:dyDescent="0.55000000000000004">
      <c r="A91" s="190"/>
      <c r="B91" s="191"/>
      <c r="C91" s="191"/>
      <c r="D91" s="69" t="s">
        <v>218</v>
      </c>
      <c r="E91" s="76">
        <f>VLOOKUP(D91,Runners!A$2:B$136,2,FALSE)</f>
        <v>105000</v>
      </c>
      <c r="F91" s="194"/>
      <c r="G91" s="202"/>
      <c r="H91" s="70">
        <f>IF(ISNA(VLOOKUP($D91,'Overall Individual'!$B$2:$N$103,3,FALSE)),0,VLOOKUP($D91,'Overall Individual'!$B$2:$N$103,3,FALSE))</f>
        <v>58</v>
      </c>
      <c r="I91" s="186"/>
      <c r="J91" s="71">
        <f>IF(ISNA(VLOOKUP($D91,'Overall Individual'!$B$2:$N$103,4,FALSE)),0,VLOOKUP($D91,'Overall Individual'!$B$2:$N$103,4,FALSE))</f>
        <v>58</v>
      </c>
      <c r="K91" s="186"/>
      <c r="L91" s="71">
        <f>IF(ISNA(VLOOKUP($D91,'Overall Individual'!$B$2:$N$103,5,FALSE)),0,VLOOKUP($D91,'Overall Individual'!$B$2:$N$103,5,FALSE))</f>
        <v>0</v>
      </c>
      <c r="M91" s="186"/>
      <c r="N91" s="72">
        <f>IF(ISNA(VLOOKUP($D91,'Overall Individual'!$B$2:$N$103,6,FALSE)),0,VLOOKUP($D91,'Overall Individual'!$B$2:$N$103,6,FALSE))</f>
        <v>55</v>
      </c>
      <c r="O91" s="199"/>
      <c r="P91" s="127">
        <f>IF(ISNA(VLOOKUP($D91,'Overall Individual'!$B$2:$N$103,7,FALSE)),0,VLOOKUP($D91,'Overall Individual'!$B$2:$N$103,7,FALSE))</f>
        <v>0</v>
      </c>
      <c r="Q91" s="189"/>
      <c r="R91" s="127">
        <f>IF(ISNA(VLOOKUP($D91,'Overall Individual'!$B$2:$N$103,8,FALSE)),0,VLOOKUP($D91,'Overall Individual'!$B$2:$N$103,8,FALSE))</f>
        <v>0</v>
      </c>
      <c r="S91" s="186"/>
      <c r="T91" s="127">
        <f>IF(ISNA(VLOOKUP($D91,'Overall Individual'!$B$2:$N$103,9,FALSE)),0,VLOOKUP($D91,'Overall Individual'!$B$2:$N$103,9,FALSE))</f>
        <v>0</v>
      </c>
      <c r="U91" s="186"/>
      <c r="V91" s="128">
        <f>IF(ISNA(VLOOKUP($D91,'Overall Individual'!$B$2:$N$103,10,FALSE)),0,VLOOKUP($D91,'Overall Individual'!$B$2:$N$103,10,FALSE))</f>
        <v>0</v>
      </c>
      <c r="W91" s="186"/>
      <c r="X91" s="128">
        <f>IF(ISNA(VLOOKUP($D91,'Overall Individual'!$B$2:$N$103,11,FALSE)),0,VLOOKUP($D91,'Overall Individual'!$B$2:$N$103,11,FALSE))</f>
        <v>0</v>
      </c>
      <c r="Y91" s="186"/>
      <c r="Z91" s="128">
        <f>IF(ISNA(VLOOKUP($D91,'Overall Individual'!$B$2:$N$103,12,FALSE)),0,VLOOKUP($D91,'Overall Individual'!$B$2:$N$103,12,FALSE))</f>
        <v>0</v>
      </c>
      <c r="AA91" s="186"/>
    </row>
    <row r="92" spans="1:27" ht="12.75" customHeight="1" thickTop="1" x14ac:dyDescent="0.5">
      <c r="A92" s="190">
        <v>19</v>
      </c>
      <c r="B92" s="191" t="s">
        <v>204</v>
      </c>
      <c r="C92" s="191" t="s">
        <v>46</v>
      </c>
      <c r="D92" s="73" t="s">
        <v>53</v>
      </c>
      <c r="E92" s="74">
        <f>VLOOKUP(D92,Runners!A$2:B$136,2,FALSE)</f>
        <v>180000</v>
      </c>
      <c r="F92" s="192">
        <f>SUM(E92:E96)</f>
        <v>920000</v>
      </c>
      <c r="G92" s="200">
        <v>3</v>
      </c>
      <c r="H92" s="62">
        <f>IF(ISNA(VLOOKUP($D92,'Overall Individual'!$B$2:$N$103,3,FALSE)),0,VLOOKUP($D92,'Overall Individual'!$B$2:$N$103,3,FALSE))</f>
        <v>79</v>
      </c>
      <c r="I92" s="184">
        <f t="shared" ref="I92" si="88">SUM(H92:H96)</f>
        <v>230</v>
      </c>
      <c r="J92" s="64">
        <f>IF(ISNA(VLOOKUP($D92,'Overall Individual'!$B$2:$N$103,4,FALSE)),0,VLOOKUP($D92,'Overall Individual'!$B$2:$N$103,4,FALSE))</f>
        <v>0</v>
      </c>
      <c r="K92" s="184">
        <f t="shared" ref="K92" si="89">SUM(J92:J96)</f>
        <v>223</v>
      </c>
      <c r="L92" s="64">
        <f>IF(ISNA(VLOOKUP($D92,'Overall Individual'!$B$2:$N$103,5,FALSE)),0,VLOOKUP($D92,'Overall Individual'!$B$2:$N$103,5,FALSE))</f>
        <v>79</v>
      </c>
      <c r="M92" s="184">
        <f t="shared" ref="M92" si="90">SUM(L92:L96)</f>
        <v>300</v>
      </c>
      <c r="N92" s="75">
        <f>IF(ISNA(VLOOKUP($D92,'Overall Individual'!$B$2:$N$103,6,FALSE)),0,VLOOKUP($D92,'Overall Individual'!$B$2:$N$103,6,FALSE))</f>
        <v>79</v>
      </c>
      <c r="O92" s="197">
        <f t="shared" ref="O92" si="91">SUM(N92:N96)</f>
        <v>350</v>
      </c>
      <c r="P92" s="124">
        <f>IF(ISNA(VLOOKUP($D92,'Overall Individual'!$B$2:$N$103,7,FALSE)),0,VLOOKUP($D92,'Overall Individual'!$B$2:$N$103,7,FALSE))</f>
        <v>0</v>
      </c>
      <c r="Q92" s="187">
        <f t="shared" ref="Q92" si="92">SUM(P92:P96)</f>
        <v>0</v>
      </c>
      <c r="R92" s="124">
        <f>IF(ISNA(VLOOKUP($D92,'Overall Individual'!$B$2:$N$103,8,FALSE)),0,VLOOKUP($D92,'Overall Individual'!$B$2:$N$103,8,FALSE))</f>
        <v>0</v>
      </c>
      <c r="S92" s="184">
        <f>SUM(R92:R96)</f>
        <v>0</v>
      </c>
      <c r="T92" s="124">
        <f>IF(ISNA(VLOOKUP($D92,'Overall Individual'!$B$2:$N$103,9,FALSE)),0,VLOOKUP($D92,'Overall Individual'!$B$2:$N$103,9,FALSE))</f>
        <v>0</v>
      </c>
      <c r="U92" s="184">
        <f>SUM(T92:T96)</f>
        <v>0</v>
      </c>
      <c r="V92" s="125">
        <f>IF(ISNA(VLOOKUP($D92,'Overall Individual'!$B$2:$N$103,10,FALSE)),0,VLOOKUP($D92,'Overall Individual'!$B$2:$N$103,10,FALSE))</f>
        <v>0</v>
      </c>
      <c r="W92" s="184">
        <f>SUM(V92:V96)</f>
        <v>0</v>
      </c>
      <c r="X92" s="125">
        <f>IF(ISNA(VLOOKUP($D92,'Overall Individual'!$B$2:$N$103,11,FALSE)),0,VLOOKUP($D92,'Overall Individual'!$B$2:$N$103,11,FALSE))</f>
        <v>0</v>
      </c>
      <c r="Y92" s="184">
        <f>SUM(X92:X96)</f>
        <v>0</v>
      </c>
      <c r="Z92" s="125">
        <f>IF(ISNA(VLOOKUP($D92,'Overall Individual'!$B$2:$N$103,12,FALSE)),0,VLOOKUP($D92,'Overall Individual'!$B$2:$N$103,12,FALSE))</f>
        <v>0</v>
      </c>
      <c r="AA92" s="184">
        <f>SUM(Z92:Z96)</f>
        <v>0</v>
      </c>
    </row>
    <row r="93" spans="1:27" ht="12.75" customHeight="1" x14ac:dyDescent="0.5">
      <c r="A93" s="190"/>
      <c r="B93" s="191"/>
      <c r="C93" s="191"/>
      <c r="D93" s="60" t="s">
        <v>144</v>
      </c>
      <c r="E93" s="61">
        <f>VLOOKUP(D93,Runners!A$2:B$136,2,FALSE)</f>
        <v>165000</v>
      </c>
      <c r="F93" s="193"/>
      <c r="G93" s="201"/>
      <c r="H93" s="66">
        <f>IF(ISNA(VLOOKUP($D93,'Overall Individual'!$B$2:$N$103,3,FALSE)),0,VLOOKUP($D93,'Overall Individual'!$B$2:$N$103,3,FALSE))</f>
        <v>0</v>
      </c>
      <c r="I93" s="185"/>
      <c r="J93" s="67">
        <f>IF(ISNA(VLOOKUP($D93,'Overall Individual'!$B$2:$N$103,4,FALSE)),0,VLOOKUP($D93,'Overall Individual'!$B$2:$N$103,4,FALSE))</f>
        <v>0</v>
      </c>
      <c r="K93" s="185"/>
      <c r="L93" s="67">
        <f>IF(ISNA(VLOOKUP($D93,'Overall Individual'!$B$2:$N$103,5,FALSE)),0,VLOOKUP($D93,'Overall Individual'!$B$2:$N$103,5,FALSE))</f>
        <v>66</v>
      </c>
      <c r="M93" s="185"/>
      <c r="N93" s="68">
        <f>IF(ISNA(VLOOKUP($D93,'Overall Individual'!$B$2:$N$103,6,FALSE)),0,VLOOKUP($D93,'Overall Individual'!$B$2:$N$103,6,FALSE))</f>
        <v>62</v>
      </c>
      <c r="O93" s="198"/>
      <c r="P93" s="100">
        <f>IF(ISNA(VLOOKUP($D93,'Overall Individual'!$B$2:$N$103,7,FALSE)),0,VLOOKUP($D93,'Overall Individual'!$B$2:$N$103,7,FALSE))</f>
        <v>0</v>
      </c>
      <c r="Q93" s="188"/>
      <c r="R93" s="100">
        <f>IF(ISNA(VLOOKUP($D93,'Overall Individual'!$B$2:$N$103,8,FALSE)),0,VLOOKUP($D93,'Overall Individual'!$B$2:$N$103,8,FALSE))</f>
        <v>0</v>
      </c>
      <c r="S93" s="185"/>
      <c r="T93" s="100">
        <f>IF(ISNA(VLOOKUP($D93,'Overall Individual'!$B$2:$N$103,9,FALSE)),0,VLOOKUP($D93,'Overall Individual'!$B$2:$N$103,9,FALSE))</f>
        <v>0</v>
      </c>
      <c r="U93" s="185"/>
      <c r="V93" s="126">
        <f>IF(ISNA(VLOOKUP($D93,'Overall Individual'!$B$2:$N$103,10,FALSE)),0,VLOOKUP($D93,'Overall Individual'!$B$2:$N$103,10,FALSE))</f>
        <v>0</v>
      </c>
      <c r="W93" s="185"/>
      <c r="X93" s="126">
        <f>IF(ISNA(VLOOKUP($D93,'Overall Individual'!$B$2:$N$103,11,FALSE)),0,VLOOKUP($D93,'Overall Individual'!$B$2:$N$103,11,FALSE))</f>
        <v>0</v>
      </c>
      <c r="Y93" s="185"/>
      <c r="Z93" s="126">
        <f>IF(ISNA(VLOOKUP($D93,'Overall Individual'!$B$2:$N$103,12,FALSE)),0,VLOOKUP($D93,'Overall Individual'!$B$2:$N$103,12,FALSE))</f>
        <v>0</v>
      </c>
      <c r="AA93" s="185"/>
    </row>
    <row r="94" spans="1:27" ht="12.75" customHeight="1" x14ac:dyDescent="0.5">
      <c r="A94" s="190"/>
      <c r="B94" s="191"/>
      <c r="C94" s="191"/>
      <c r="D94" s="60" t="s">
        <v>170</v>
      </c>
      <c r="E94" s="61">
        <f>VLOOKUP(D94,Runners!A$2:B$136,2,FALSE)</f>
        <v>165000</v>
      </c>
      <c r="F94" s="193"/>
      <c r="G94" s="201"/>
      <c r="H94" s="66">
        <f>IF(ISNA(VLOOKUP($D94,'Overall Individual'!$B$2:$N$103,3,FALSE)),0,VLOOKUP($D94,'Overall Individual'!$B$2:$N$103,3,FALSE))</f>
        <v>0</v>
      </c>
      <c r="I94" s="185"/>
      <c r="J94" s="67">
        <f>IF(ISNA(VLOOKUP($D94,'Overall Individual'!$B$2:$N$103,4,FALSE)),0,VLOOKUP($D94,'Overall Individual'!$B$2:$N$103,4,FALSE))</f>
        <v>64</v>
      </c>
      <c r="K94" s="185"/>
      <c r="L94" s="67">
        <f>IF(ISNA(VLOOKUP($D94,'Overall Individual'!$B$2:$N$103,5,FALSE)),0,VLOOKUP($D94,'Overall Individual'!$B$2:$N$103,5,FALSE))</f>
        <v>0</v>
      </c>
      <c r="M94" s="185"/>
      <c r="N94" s="68">
        <f>IF(ISNA(VLOOKUP($D94,'Overall Individual'!$B$2:$N$103,6,FALSE)),0,VLOOKUP($D94,'Overall Individual'!$B$2:$N$103,6,FALSE))</f>
        <v>63</v>
      </c>
      <c r="O94" s="198"/>
      <c r="P94" s="100">
        <f>IF(ISNA(VLOOKUP($D94,'Overall Individual'!$B$2:$N$103,7,FALSE)),0,VLOOKUP($D94,'Overall Individual'!$B$2:$N$103,7,FALSE))</f>
        <v>0</v>
      </c>
      <c r="Q94" s="188"/>
      <c r="R94" s="100">
        <f>IF(ISNA(VLOOKUP($D94,'Overall Individual'!$B$2:$N$103,8,FALSE)),0,VLOOKUP($D94,'Overall Individual'!$B$2:$N$103,8,FALSE))</f>
        <v>0</v>
      </c>
      <c r="S94" s="185"/>
      <c r="T94" s="100">
        <f>IF(ISNA(VLOOKUP($D94,'Overall Individual'!$B$2:$N$103,9,FALSE)),0,VLOOKUP($D94,'Overall Individual'!$B$2:$N$103,9,FALSE))</f>
        <v>0</v>
      </c>
      <c r="U94" s="185"/>
      <c r="V94" s="126">
        <f>IF(ISNA(VLOOKUP($D94,'Overall Individual'!$B$2:$N$103,10,FALSE)),0,VLOOKUP($D94,'Overall Individual'!$B$2:$N$103,10,FALSE))</f>
        <v>0</v>
      </c>
      <c r="W94" s="185"/>
      <c r="X94" s="126">
        <f>IF(ISNA(VLOOKUP($D94,'Overall Individual'!$B$2:$N$103,11,FALSE)),0,VLOOKUP($D94,'Overall Individual'!$B$2:$N$103,11,FALSE))</f>
        <v>0</v>
      </c>
      <c r="Y94" s="185"/>
      <c r="Z94" s="126">
        <f>IF(ISNA(VLOOKUP($D94,'Overall Individual'!$B$2:$N$103,12,FALSE)),0,VLOOKUP($D94,'Overall Individual'!$B$2:$N$103,12,FALSE))</f>
        <v>0</v>
      </c>
      <c r="AA94" s="185"/>
    </row>
    <row r="95" spans="1:27" ht="12.75" customHeight="1" x14ac:dyDescent="0.5">
      <c r="A95" s="190"/>
      <c r="B95" s="191"/>
      <c r="C95" s="191"/>
      <c r="D95" s="60" t="s">
        <v>141</v>
      </c>
      <c r="E95" s="61">
        <f>VLOOKUP(D95,Runners!A$2:B$136,2,FALSE)</f>
        <v>160000</v>
      </c>
      <c r="F95" s="193"/>
      <c r="G95" s="201"/>
      <c r="H95" s="66">
        <f>IF(ISNA(VLOOKUP($D95,'Overall Individual'!$B$2:$N$103,3,FALSE)),0,VLOOKUP($D95,'Overall Individual'!$B$2:$N$103,3,FALSE))</f>
        <v>64</v>
      </c>
      <c r="I95" s="185"/>
      <c r="J95" s="67">
        <f>IF(ISNA(VLOOKUP($D95,'Overall Individual'!$B$2:$N$103,4,FALSE)),0,VLOOKUP($D95,'Overall Individual'!$B$2:$N$103,4,FALSE))</f>
        <v>69</v>
      </c>
      <c r="K95" s="185"/>
      <c r="L95" s="67">
        <f>IF(ISNA(VLOOKUP($D95,'Overall Individual'!$B$2:$N$103,5,FALSE)),0,VLOOKUP($D95,'Overall Individual'!$B$2:$N$103,5,FALSE))</f>
        <v>68</v>
      </c>
      <c r="M95" s="185"/>
      <c r="N95" s="68">
        <f>IF(ISNA(VLOOKUP($D95,'Overall Individual'!$B$2:$N$103,6,FALSE)),0,VLOOKUP($D95,'Overall Individual'!$B$2:$N$103,6,FALSE))</f>
        <v>69</v>
      </c>
      <c r="O95" s="198"/>
      <c r="P95" s="100">
        <f>IF(ISNA(VLOOKUP($D95,'Overall Individual'!$B$2:$N$103,7,FALSE)),0,VLOOKUP($D95,'Overall Individual'!$B$2:$N$103,7,FALSE))</f>
        <v>0</v>
      </c>
      <c r="Q95" s="188"/>
      <c r="R95" s="100">
        <f>IF(ISNA(VLOOKUP($D95,'Overall Individual'!$B$2:$N$103,8,FALSE)),0,VLOOKUP($D95,'Overall Individual'!$B$2:$N$103,8,FALSE))</f>
        <v>0</v>
      </c>
      <c r="S95" s="185"/>
      <c r="T95" s="100">
        <f>IF(ISNA(VLOOKUP($D95,'Overall Individual'!$B$2:$N$103,9,FALSE)),0,VLOOKUP($D95,'Overall Individual'!$B$2:$N$103,9,FALSE))</f>
        <v>0</v>
      </c>
      <c r="U95" s="185"/>
      <c r="V95" s="126">
        <f>IF(ISNA(VLOOKUP($D95,'Overall Individual'!$B$2:$N$103,10,FALSE)),0,VLOOKUP($D95,'Overall Individual'!$B$2:$N$103,10,FALSE))</f>
        <v>0</v>
      </c>
      <c r="W95" s="185"/>
      <c r="X95" s="126">
        <f>IF(ISNA(VLOOKUP($D95,'Overall Individual'!$B$2:$N$103,11,FALSE)),0,VLOOKUP($D95,'Overall Individual'!$B$2:$N$103,11,FALSE))</f>
        <v>0</v>
      </c>
      <c r="Y95" s="185"/>
      <c r="Z95" s="126">
        <f>IF(ISNA(VLOOKUP($D95,'Overall Individual'!$B$2:$N$103,12,FALSE)),0,VLOOKUP($D95,'Overall Individual'!$B$2:$N$103,12,FALSE))</f>
        <v>0</v>
      </c>
      <c r="AA95" s="185"/>
    </row>
    <row r="96" spans="1:27" ht="12.75" customHeight="1" thickBot="1" x14ac:dyDescent="0.55000000000000004">
      <c r="A96" s="190"/>
      <c r="B96" s="191"/>
      <c r="C96" s="191"/>
      <c r="D96" s="69" t="s">
        <v>93</v>
      </c>
      <c r="E96" s="76">
        <f>VLOOKUP(D96,Runners!A$2:B$136,2,FALSE)</f>
        <v>250000</v>
      </c>
      <c r="F96" s="194"/>
      <c r="G96" s="202"/>
      <c r="H96" s="70">
        <f>IF(ISNA(VLOOKUP($D96,'Overall Individual'!$B$2:$N$103,3,FALSE)),0,VLOOKUP($D96,'Overall Individual'!$B$2:$N$103,3,FALSE))</f>
        <v>87</v>
      </c>
      <c r="I96" s="186"/>
      <c r="J96" s="71">
        <f>IF(ISNA(VLOOKUP($D96,'Overall Individual'!$B$2:$N$103,4,FALSE)),0,VLOOKUP($D96,'Overall Individual'!$B$2:$N$103,4,FALSE))</f>
        <v>90</v>
      </c>
      <c r="K96" s="186"/>
      <c r="L96" s="71">
        <f>IF(ISNA(VLOOKUP($D96,'Overall Individual'!$B$2:$N$103,5,FALSE)),0,VLOOKUP($D96,'Overall Individual'!$B$2:$N$103,5,FALSE))</f>
        <v>87</v>
      </c>
      <c r="M96" s="186"/>
      <c r="N96" s="72">
        <f>IF(ISNA(VLOOKUP($D96,'Overall Individual'!$B$2:$N$103,6,FALSE)),0,VLOOKUP($D96,'Overall Individual'!$B$2:$N$103,6,FALSE))</f>
        <v>77</v>
      </c>
      <c r="O96" s="199"/>
      <c r="P96" s="127">
        <f>IF(ISNA(VLOOKUP($D96,'Overall Individual'!$B$2:$N$103,7,FALSE)),0,VLOOKUP($D96,'Overall Individual'!$B$2:$N$103,7,FALSE))</f>
        <v>0</v>
      </c>
      <c r="Q96" s="189"/>
      <c r="R96" s="127">
        <f>IF(ISNA(VLOOKUP($D96,'Overall Individual'!$B$2:$N$103,8,FALSE)),0,VLOOKUP($D96,'Overall Individual'!$B$2:$N$103,8,FALSE))</f>
        <v>0</v>
      </c>
      <c r="S96" s="186"/>
      <c r="T96" s="127">
        <f>IF(ISNA(VLOOKUP($D96,'Overall Individual'!$B$2:$N$103,9,FALSE)),0,VLOOKUP($D96,'Overall Individual'!$B$2:$N$103,9,FALSE))</f>
        <v>0</v>
      </c>
      <c r="U96" s="186"/>
      <c r="V96" s="128">
        <f>IF(ISNA(VLOOKUP($D96,'Overall Individual'!$B$2:$N$103,10,FALSE)),0,VLOOKUP($D96,'Overall Individual'!$B$2:$N$103,10,FALSE))</f>
        <v>0</v>
      </c>
      <c r="W96" s="186"/>
      <c r="X96" s="128">
        <f>IF(ISNA(VLOOKUP($D96,'Overall Individual'!$B$2:$N$103,11,FALSE)),0,VLOOKUP($D96,'Overall Individual'!$B$2:$N$103,11,FALSE))</f>
        <v>0</v>
      </c>
      <c r="Y96" s="186"/>
      <c r="Z96" s="128">
        <f>IF(ISNA(VLOOKUP($D96,'Overall Individual'!$B$2:$N$103,12,FALSE)),0,VLOOKUP($D96,'Overall Individual'!$B$2:$N$103,12,FALSE))</f>
        <v>0</v>
      </c>
      <c r="AA96" s="186"/>
    </row>
    <row r="97" spans="1:30" ht="12.75" customHeight="1" thickTop="1" x14ac:dyDescent="0.5">
      <c r="A97" s="190">
        <v>20</v>
      </c>
      <c r="B97" s="191" t="s">
        <v>205</v>
      </c>
      <c r="C97" s="191" t="s">
        <v>5</v>
      </c>
      <c r="D97" s="60" t="s">
        <v>93</v>
      </c>
      <c r="E97" s="74">
        <f>VLOOKUP(D97,Runners!A$2:B$136,2,FALSE)</f>
        <v>250000</v>
      </c>
      <c r="F97" s="192">
        <f>SUM(E97:E101)</f>
        <v>990000</v>
      </c>
      <c r="G97" s="195">
        <v>3</v>
      </c>
      <c r="H97" s="62">
        <f>IF(ISNA(VLOOKUP($D97,'Overall Individual'!$B$2:$N$103,3,FALSE)),0,VLOOKUP($D97,'Overall Individual'!$B$2:$N$103,3,FALSE))</f>
        <v>87</v>
      </c>
      <c r="I97" s="184">
        <f t="shared" ref="I97" si="93">SUM(H97:H101)</f>
        <v>245</v>
      </c>
      <c r="J97" s="64">
        <f>IF(ISNA(VLOOKUP($D97,'Overall Individual'!$B$2:$N$103,4,FALSE)),0,VLOOKUP($D97,'Overall Individual'!$B$2:$N$103,4,FALSE))</f>
        <v>90</v>
      </c>
      <c r="K97" s="184">
        <f t="shared" ref="K97" si="94">SUM(J97:J101)</f>
        <v>258</v>
      </c>
      <c r="L97" s="64">
        <f>IF(ISNA(VLOOKUP($D97,'Overall Individual'!$B$2:$N$103,5,FALSE)),0,VLOOKUP($D97,'Overall Individual'!$B$2:$N$103,5,FALSE))</f>
        <v>87</v>
      </c>
      <c r="M97" s="184">
        <f t="shared" ref="M97" si="95">SUM(L97:L101)</f>
        <v>161</v>
      </c>
      <c r="N97" s="75">
        <f>IF(ISNA(VLOOKUP($D97,'Overall Individual'!$B$2:$N$103,6,FALSE)),0,VLOOKUP($D97,'Overall Individual'!$B$2:$N$103,6,FALSE))</f>
        <v>77</v>
      </c>
      <c r="O97" s="197">
        <f t="shared" ref="O97" si="96">SUM(N97:N101)</f>
        <v>231</v>
      </c>
      <c r="P97" s="124">
        <f>IF(ISNA(VLOOKUP($D97,'Overall Individual'!$B$2:$N$103,7,FALSE)),0,VLOOKUP($D97,'Overall Individual'!$B$2:$N$103,7,FALSE))</f>
        <v>0</v>
      </c>
      <c r="Q97" s="187">
        <f t="shared" ref="Q97" si="97">SUM(P97:P101)</f>
        <v>0</v>
      </c>
      <c r="R97" s="124">
        <f>IF(ISNA(VLOOKUP($D97,'Overall Individual'!$B$2:$N$103,8,FALSE)),0,VLOOKUP($D97,'Overall Individual'!$B$2:$N$103,8,FALSE))</f>
        <v>0</v>
      </c>
      <c r="S97" s="184">
        <f>SUM(R97:R101)</f>
        <v>0</v>
      </c>
      <c r="T97" s="124">
        <f>IF(ISNA(VLOOKUP($D97,'Overall Individual'!$B$2:$N$103,9,FALSE)),0,VLOOKUP($D97,'Overall Individual'!$B$2:$N$103,9,FALSE))</f>
        <v>0</v>
      </c>
      <c r="U97" s="184">
        <f>SUM(T97:T101)</f>
        <v>0</v>
      </c>
      <c r="V97" s="125">
        <f>IF(ISNA(VLOOKUP($D97,'Overall Individual'!$B$2:$N$103,10,FALSE)),0,VLOOKUP($D97,'Overall Individual'!$B$2:$N$103,10,FALSE))</f>
        <v>0</v>
      </c>
      <c r="W97" s="184">
        <f>SUM(V97:V101)</f>
        <v>0</v>
      </c>
      <c r="X97" s="125">
        <f>IF(ISNA(VLOOKUP($D97,'Overall Individual'!$B$2:$N$103,11,FALSE)),0,VLOOKUP($D97,'Overall Individual'!$B$2:$N$103,11,FALSE))</f>
        <v>0</v>
      </c>
      <c r="Y97" s="184">
        <f>SUM(X97:X101)</f>
        <v>0</v>
      </c>
      <c r="Z97" s="125">
        <f>IF(ISNA(VLOOKUP($D97,'Overall Individual'!$B$2:$N$103,12,FALSE)),0,VLOOKUP($D97,'Overall Individual'!$B$2:$N$103,12,FALSE))</f>
        <v>0</v>
      </c>
      <c r="AA97" s="184">
        <f>SUM(Z97:Z101)</f>
        <v>0</v>
      </c>
    </row>
    <row r="98" spans="1:30" ht="12.75" customHeight="1" x14ac:dyDescent="0.5">
      <c r="A98" s="190"/>
      <c r="B98" s="191"/>
      <c r="C98" s="191"/>
      <c r="D98" s="60" t="s">
        <v>104</v>
      </c>
      <c r="E98" s="61">
        <f>VLOOKUP(D98,Runners!A$2:B$136,2,FALSE)</f>
        <v>215000</v>
      </c>
      <c r="F98" s="193"/>
      <c r="G98" s="185"/>
      <c r="H98" s="66">
        <f>IF(ISNA(VLOOKUP($D98,'Overall Individual'!$B$2:$N$103,3,FALSE)),0,VLOOKUP($D98,'Overall Individual'!$B$2:$N$103,3,FALSE))</f>
        <v>0</v>
      </c>
      <c r="I98" s="185"/>
      <c r="J98" s="67">
        <f>IF(ISNA(VLOOKUP($D98,'Overall Individual'!$B$2:$N$103,4,FALSE)),0,VLOOKUP($D98,'Overall Individual'!$B$2:$N$103,4,FALSE))</f>
        <v>86</v>
      </c>
      <c r="K98" s="185"/>
      <c r="L98" s="67">
        <f>IF(ISNA(VLOOKUP($D98,'Overall Individual'!$B$2:$N$103,5,FALSE)),0,VLOOKUP($D98,'Overall Individual'!$B$2:$N$103,5,FALSE))</f>
        <v>0</v>
      </c>
      <c r="M98" s="185"/>
      <c r="N98" s="68">
        <f>IF(ISNA(VLOOKUP($D98,'Overall Individual'!$B$2:$N$103,6,FALSE)),0,VLOOKUP($D98,'Overall Individual'!$B$2:$N$103,6,FALSE))</f>
        <v>78</v>
      </c>
      <c r="O98" s="198"/>
      <c r="P98" s="100">
        <f>IF(ISNA(VLOOKUP($D98,'Overall Individual'!$B$2:$N$103,7,FALSE)),0,VLOOKUP($D98,'Overall Individual'!$B$2:$N$103,7,FALSE))</f>
        <v>0</v>
      </c>
      <c r="Q98" s="188"/>
      <c r="R98" s="100">
        <f>IF(ISNA(VLOOKUP($D98,'Overall Individual'!$B$2:$N$103,8,FALSE)),0,VLOOKUP($D98,'Overall Individual'!$B$2:$N$103,8,FALSE))</f>
        <v>0</v>
      </c>
      <c r="S98" s="185"/>
      <c r="T98" s="100">
        <f>IF(ISNA(VLOOKUP($D98,'Overall Individual'!$B$2:$N$103,9,FALSE)),0,VLOOKUP($D98,'Overall Individual'!$B$2:$N$103,9,FALSE))</f>
        <v>0</v>
      </c>
      <c r="U98" s="185"/>
      <c r="V98" s="126">
        <f>IF(ISNA(VLOOKUP($D98,'Overall Individual'!$B$2:$N$103,10,FALSE)),0,VLOOKUP($D98,'Overall Individual'!$B$2:$N$103,10,FALSE))</f>
        <v>0</v>
      </c>
      <c r="W98" s="185"/>
      <c r="X98" s="126">
        <f>IF(ISNA(VLOOKUP($D98,'Overall Individual'!$B$2:$N$103,11,FALSE)),0,VLOOKUP($D98,'Overall Individual'!$B$2:$N$103,11,FALSE))</f>
        <v>0</v>
      </c>
      <c r="Y98" s="185"/>
      <c r="Z98" s="126">
        <f>IF(ISNA(VLOOKUP($D98,'Overall Individual'!$B$2:$N$103,12,FALSE)),0,VLOOKUP($D98,'Overall Individual'!$B$2:$N$103,12,FALSE))</f>
        <v>0</v>
      </c>
      <c r="AA98" s="185"/>
    </row>
    <row r="99" spans="1:30" ht="12.75" customHeight="1" x14ac:dyDescent="0.5">
      <c r="A99" s="190"/>
      <c r="B99" s="191"/>
      <c r="C99" s="191"/>
      <c r="D99" s="60" t="s">
        <v>103</v>
      </c>
      <c r="E99" s="61">
        <f>VLOOKUP(D99,Runners!A$2:B$136,2,FALSE)</f>
        <v>185000</v>
      </c>
      <c r="F99" s="193"/>
      <c r="G99" s="185"/>
      <c r="H99" s="66">
        <f>IF(ISNA(VLOOKUP($D99,'Overall Individual'!$B$2:$N$103,3,FALSE)),0,VLOOKUP($D99,'Overall Individual'!$B$2:$N$103,3,FALSE))</f>
        <v>0</v>
      </c>
      <c r="I99" s="185"/>
      <c r="J99" s="67">
        <f>IF(ISNA(VLOOKUP($D99,'Overall Individual'!$B$2:$N$103,4,FALSE)),0,VLOOKUP($D99,'Overall Individual'!$B$2:$N$103,4,FALSE))</f>
        <v>0</v>
      </c>
      <c r="K99" s="185"/>
      <c r="L99" s="67">
        <f>IF(ISNA(VLOOKUP($D99,'Overall Individual'!$B$2:$N$103,5,FALSE)),0,VLOOKUP($D99,'Overall Individual'!$B$2:$N$103,5,FALSE))</f>
        <v>0</v>
      </c>
      <c r="M99" s="185"/>
      <c r="N99" s="68">
        <f>IF(ISNA(VLOOKUP($D99,'Overall Individual'!$B$2:$N$103,6,FALSE)),0,VLOOKUP($D99,'Overall Individual'!$B$2:$N$103,6,FALSE))</f>
        <v>0</v>
      </c>
      <c r="O99" s="198"/>
      <c r="P99" s="100">
        <f>IF(ISNA(VLOOKUP($D99,'Overall Individual'!$B$2:$N$103,7,FALSE)),0,VLOOKUP($D99,'Overall Individual'!$B$2:$N$103,7,FALSE))</f>
        <v>0</v>
      </c>
      <c r="Q99" s="188"/>
      <c r="R99" s="100">
        <f>IF(ISNA(VLOOKUP($D99,'Overall Individual'!$B$2:$N$103,8,FALSE)),0,VLOOKUP($D99,'Overall Individual'!$B$2:$N$103,8,FALSE))</f>
        <v>0</v>
      </c>
      <c r="S99" s="185"/>
      <c r="T99" s="100">
        <f>IF(ISNA(VLOOKUP($D99,'Overall Individual'!$B$2:$N$103,9,FALSE)),0,VLOOKUP($D99,'Overall Individual'!$B$2:$N$103,9,FALSE))</f>
        <v>0</v>
      </c>
      <c r="U99" s="185"/>
      <c r="V99" s="126">
        <f>IF(ISNA(VLOOKUP($D99,'Overall Individual'!$B$2:$N$103,10,FALSE)),0,VLOOKUP($D99,'Overall Individual'!$B$2:$N$103,10,FALSE))</f>
        <v>0</v>
      </c>
      <c r="W99" s="185"/>
      <c r="X99" s="126">
        <f>IF(ISNA(VLOOKUP($D99,'Overall Individual'!$B$2:$N$103,11,FALSE)),0,VLOOKUP($D99,'Overall Individual'!$B$2:$N$103,11,FALSE))</f>
        <v>0</v>
      </c>
      <c r="Y99" s="185"/>
      <c r="Z99" s="126">
        <f>IF(ISNA(VLOOKUP($D99,'Overall Individual'!$B$2:$N$103,12,FALSE)),0,VLOOKUP($D99,'Overall Individual'!$B$2:$N$103,12,FALSE))</f>
        <v>0</v>
      </c>
      <c r="AA99" s="185"/>
    </row>
    <row r="100" spans="1:30" ht="12.75" customHeight="1" x14ac:dyDescent="0.5">
      <c r="A100" s="190"/>
      <c r="B100" s="191"/>
      <c r="C100" s="191"/>
      <c r="D100" s="60" t="s">
        <v>169</v>
      </c>
      <c r="E100" s="61">
        <f>VLOOKUP(D100,Runners!A$2:B$136,2,FALSE)</f>
        <v>190000</v>
      </c>
      <c r="F100" s="193"/>
      <c r="G100" s="185"/>
      <c r="H100" s="66">
        <f>IF(ISNA(VLOOKUP($D100,'Overall Individual'!$B$2:$N$103,3,FALSE)),0,VLOOKUP($D100,'Overall Individual'!$B$2:$N$103,3,FALSE))</f>
        <v>77</v>
      </c>
      <c r="I100" s="185"/>
      <c r="J100" s="67">
        <f>IF(ISNA(VLOOKUP($D100,'Overall Individual'!$B$2:$N$103,4,FALSE)),0,VLOOKUP($D100,'Overall Individual'!$B$2:$N$103,4,FALSE))</f>
        <v>0</v>
      </c>
      <c r="K100" s="185"/>
      <c r="L100" s="67">
        <f>IF(ISNA(VLOOKUP($D100,'Overall Individual'!$B$2:$N$103,5,FALSE)),0,VLOOKUP($D100,'Overall Individual'!$B$2:$N$103,5,FALSE))</f>
        <v>0</v>
      </c>
      <c r="M100" s="185"/>
      <c r="N100" s="68">
        <f>IF(ISNA(VLOOKUP($D100,'Overall Individual'!$B$2:$N$103,6,FALSE)),0,VLOOKUP($D100,'Overall Individual'!$B$2:$N$103,6,FALSE))</f>
        <v>0</v>
      </c>
      <c r="O100" s="198"/>
      <c r="P100" s="100">
        <f>IF(ISNA(VLOOKUP($D100,'Overall Individual'!$B$2:$N$103,7,FALSE)),0,VLOOKUP($D100,'Overall Individual'!$B$2:$N$103,7,FALSE))</f>
        <v>0</v>
      </c>
      <c r="Q100" s="188"/>
      <c r="R100" s="100">
        <f>IF(ISNA(VLOOKUP($D100,'Overall Individual'!$B$2:$N$103,8,FALSE)),0,VLOOKUP($D100,'Overall Individual'!$B$2:$N$103,8,FALSE))</f>
        <v>0</v>
      </c>
      <c r="S100" s="185"/>
      <c r="T100" s="100">
        <f>IF(ISNA(VLOOKUP($D100,'Overall Individual'!$B$2:$N$103,9,FALSE)),0,VLOOKUP($D100,'Overall Individual'!$B$2:$N$103,9,FALSE))</f>
        <v>0</v>
      </c>
      <c r="U100" s="185"/>
      <c r="V100" s="126">
        <f>IF(ISNA(VLOOKUP($D100,'Overall Individual'!$B$2:$N$103,10,FALSE)),0,VLOOKUP($D100,'Overall Individual'!$B$2:$N$103,10,FALSE))</f>
        <v>0</v>
      </c>
      <c r="W100" s="185"/>
      <c r="X100" s="126">
        <f>IF(ISNA(VLOOKUP($D100,'Overall Individual'!$B$2:$N$103,11,FALSE)),0,VLOOKUP($D100,'Overall Individual'!$B$2:$N$103,11,FALSE))</f>
        <v>0</v>
      </c>
      <c r="Y100" s="185"/>
      <c r="Z100" s="126">
        <f>IF(ISNA(VLOOKUP($D100,'Overall Individual'!$B$2:$N$103,12,FALSE)),0,VLOOKUP($D100,'Overall Individual'!$B$2:$N$103,12,FALSE))</f>
        <v>0</v>
      </c>
      <c r="AA100" s="185"/>
    </row>
    <row r="101" spans="1:30" ht="12.75" customHeight="1" thickBot="1" x14ac:dyDescent="0.55000000000000004">
      <c r="A101" s="190"/>
      <c r="B101" s="191"/>
      <c r="C101" s="191"/>
      <c r="D101" s="60" t="s">
        <v>177</v>
      </c>
      <c r="E101" s="76">
        <f>VLOOKUP(D101,Runners!A$2:B$136,2,FALSE)</f>
        <v>150000</v>
      </c>
      <c r="F101" s="194"/>
      <c r="G101" s="196"/>
      <c r="H101" s="70">
        <f>IF(ISNA(VLOOKUP($D101,'Overall Individual'!$B$2:$N$103,3,FALSE)),0,VLOOKUP($D101,'Overall Individual'!$B$2:$N$103,3,FALSE))</f>
        <v>81</v>
      </c>
      <c r="I101" s="186"/>
      <c r="J101" s="71">
        <f>IF(ISNA(VLOOKUP($D101,'Overall Individual'!$B$2:$N$103,4,FALSE)),0,VLOOKUP($D101,'Overall Individual'!$B$2:$N$103,4,FALSE))</f>
        <v>82</v>
      </c>
      <c r="K101" s="186"/>
      <c r="L101" s="71">
        <f>IF(ISNA(VLOOKUP($D101,'Overall Individual'!$B$2:$N$103,5,FALSE)),0,VLOOKUP($D101,'Overall Individual'!$B$2:$N$103,5,FALSE))</f>
        <v>74</v>
      </c>
      <c r="M101" s="186"/>
      <c r="N101" s="72">
        <f>IF(ISNA(VLOOKUP($D101,'Overall Individual'!$B$2:$N$103,6,FALSE)),0,VLOOKUP($D101,'Overall Individual'!$B$2:$N$103,6,FALSE))</f>
        <v>76</v>
      </c>
      <c r="O101" s="199"/>
      <c r="P101" s="127">
        <f>IF(ISNA(VLOOKUP($D101,'Overall Individual'!$B$2:$N$103,7,FALSE)),0,VLOOKUP($D101,'Overall Individual'!$B$2:$N$103,7,FALSE))</f>
        <v>0</v>
      </c>
      <c r="Q101" s="189"/>
      <c r="R101" s="127">
        <f>IF(ISNA(VLOOKUP($D101,'Overall Individual'!$B$2:$N$103,8,FALSE)),0,VLOOKUP($D101,'Overall Individual'!$B$2:$N$103,8,FALSE))</f>
        <v>0</v>
      </c>
      <c r="S101" s="186"/>
      <c r="T101" s="127">
        <f>IF(ISNA(VLOOKUP($D101,'Overall Individual'!$B$2:$N$103,9,FALSE)),0,VLOOKUP($D101,'Overall Individual'!$B$2:$N$103,9,FALSE))</f>
        <v>0</v>
      </c>
      <c r="U101" s="186"/>
      <c r="V101" s="128">
        <f>IF(ISNA(VLOOKUP($D101,'Overall Individual'!$B$2:$N$103,10,FALSE)),0,VLOOKUP($D101,'Overall Individual'!$B$2:$N$103,10,FALSE))</f>
        <v>0</v>
      </c>
      <c r="W101" s="186"/>
      <c r="X101" s="128">
        <f>IF(ISNA(VLOOKUP($D101,'Overall Individual'!$B$2:$N$103,11,FALSE)),0,VLOOKUP($D101,'Overall Individual'!$B$2:$N$103,11,FALSE))</f>
        <v>0</v>
      </c>
      <c r="Y101" s="186"/>
      <c r="Z101" s="128">
        <f>IF(ISNA(VLOOKUP($D101,'Overall Individual'!$B$2:$N$103,12,FALSE)),0,VLOOKUP($D101,'Overall Individual'!$B$2:$N$103,12,FALSE))</f>
        <v>0</v>
      </c>
      <c r="AA101" s="186"/>
    </row>
    <row r="102" spans="1:30" ht="12.75" customHeight="1" thickTop="1" x14ac:dyDescent="0.5">
      <c r="A102" s="190">
        <v>21</v>
      </c>
      <c r="B102" s="191" t="s">
        <v>159</v>
      </c>
      <c r="C102" s="191" t="s">
        <v>5</v>
      </c>
      <c r="D102" s="73" t="s">
        <v>75</v>
      </c>
      <c r="E102" s="74">
        <f>VLOOKUP(D102,Runners!A$2:B$136,2,FALSE)</f>
        <v>220000</v>
      </c>
      <c r="F102" s="192">
        <f>SUM(E102:E106)</f>
        <v>995000</v>
      </c>
      <c r="G102" s="195">
        <v>3</v>
      </c>
      <c r="H102" s="62">
        <f>IF(ISNA(VLOOKUP($D102,'Overall Individual'!$B$2:$N$103,3,FALSE)),0,VLOOKUP($D102,'Overall Individual'!$B$2:$N$103,3,FALSE))</f>
        <v>0</v>
      </c>
      <c r="I102" s="184">
        <f t="shared" ref="I102" si="98">SUM(H102:H106)</f>
        <v>176</v>
      </c>
      <c r="J102" s="64">
        <f>IF(ISNA(VLOOKUP($D102,'Overall Individual'!$B$2:$N$103,4,FALSE)),0,VLOOKUP($D102,'Overall Individual'!$B$2:$N$103,4,FALSE))</f>
        <v>0</v>
      </c>
      <c r="K102" s="184">
        <f t="shared" ref="K102" si="99">SUM(J102:J106)</f>
        <v>265</v>
      </c>
      <c r="L102" s="64">
        <f>IF(ISNA(VLOOKUP($D102,'Overall Individual'!$B$2:$N$103,5,FALSE)),0,VLOOKUP($D102,'Overall Individual'!$B$2:$N$103,5,FALSE))</f>
        <v>51</v>
      </c>
      <c r="M102" s="184">
        <f t="shared" ref="M102" si="100">SUM(L102:L106)</f>
        <v>221</v>
      </c>
      <c r="N102" s="75">
        <f>IF(ISNA(VLOOKUP($D102,'Overall Individual'!$B$2:$N$103,6,FALSE)),0,VLOOKUP($D102,'Overall Individual'!$B$2:$N$103,6,FALSE))</f>
        <v>0</v>
      </c>
      <c r="O102" s="197">
        <f t="shared" ref="O102" si="101">SUM(N102:N106)</f>
        <v>159</v>
      </c>
      <c r="P102" s="124">
        <f>IF(ISNA(VLOOKUP($D102,'Overall Individual'!$B$2:$N$103,7,FALSE)),0,VLOOKUP($D102,'Overall Individual'!$B$2:$N$103,7,FALSE))</f>
        <v>0</v>
      </c>
      <c r="Q102" s="187">
        <f t="shared" ref="Q102" si="102">SUM(P102:P106)</f>
        <v>0</v>
      </c>
      <c r="R102" s="124">
        <f>IF(ISNA(VLOOKUP($D102,'Overall Individual'!$B$2:$N$103,8,FALSE)),0,VLOOKUP($D102,'Overall Individual'!$B$2:$N$103,8,FALSE))</f>
        <v>0</v>
      </c>
      <c r="S102" s="184">
        <f>SUM(R102:R106)</f>
        <v>0</v>
      </c>
      <c r="T102" s="124">
        <f>IF(ISNA(VLOOKUP($D102,'Overall Individual'!$B$2:$N$103,9,FALSE)),0,VLOOKUP($D102,'Overall Individual'!$B$2:$N$103,9,FALSE))</f>
        <v>0</v>
      </c>
      <c r="U102" s="184">
        <f>SUM(T102:T106)</f>
        <v>0</v>
      </c>
      <c r="V102" s="125">
        <f>IF(ISNA(VLOOKUP($D102,'Overall Individual'!$B$2:$N$103,10,FALSE)),0,VLOOKUP($D102,'Overall Individual'!$B$2:$N$103,10,FALSE))</f>
        <v>0</v>
      </c>
      <c r="W102" s="184">
        <f>SUM(V102:V106)</f>
        <v>0</v>
      </c>
      <c r="X102" s="125">
        <f>IF(ISNA(VLOOKUP($D102,'Overall Individual'!$B$2:$N$103,11,FALSE)),0,VLOOKUP($D102,'Overall Individual'!$B$2:$N$103,11,FALSE))</f>
        <v>0</v>
      </c>
      <c r="Y102" s="184">
        <f>SUM(X102:X106)</f>
        <v>0</v>
      </c>
      <c r="Z102" s="125">
        <f>IF(ISNA(VLOOKUP($D102,'Overall Individual'!$B$2:$N$103,12,FALSE)),0,VLOOKUP($D102,'Overall Individual'!$B$2:$N$103,12,FALSE))</f>
        <v>0</v>
      </c>
      <c r="AA102" s="184">
        <f>SUM(Z102:Z106)</f>
        <v>0</v>
      </c>
    </row>
    <row r="103" spans="1:30" ht="12.75" customHeight="1" x14ac:dyDescent="0.5">
      <c r="A103" s="190"/>
      <c r="B103" s="191"/>
      <c r="C103" s="191"/>
      <c r="D103" s="60" t="s">
        <v>9</v>
      </c>
      <c r="E103" s="61">
        <f>VLOOKUP(D103,Runners!A$2:B$136,2,FALSE)</f>
        <v>230000</v>
      </c>
      <c r="F103" s="193"/>
      <c r="G103" s="185"/>
      <c r="H103" s="66">
        <f>IF(ISNA(VLOOKUP($D103,'Overall Individual'!$B$2:$N$103,3,FALSE)),0,VLOOKUP($D103,'Overall Individual'!$B$2:$N$103,3,FALSE))</f>
        <v>89</v>
      </c>
      <c r="I103" s="185"/>
      <c r="J103" s="67">
        <f>IF(ISNA(VLOOKUP($D103,'Overall Individual'!$B$2:$N$103,4,FALSE)),0,VLOOKUP($D103,'Overall Individual'!$B$2:$N$103,4,FALSE))</f>
        <v>88</v>
      </c>
      <c r="K103" s="185"/>
      <c r="L103" s="67">
        <f>IF(ISNA(VLOOKUP($D103,'Overall Individual'!$B$2:$N$103,5,FALSE)),0,VLOOKUP($D103,'Overall Individual'!$B$2:$N$103,5,FALSE))</f>
        <v>83</v>
      </c>
      <c r="M103" s="185"/>
      <c r="N103" s="68">
        <f>IF(ISNA(VLOOKUP($D103,'Overall Individual'!$B$2:$N$103,6,FALSE)),0,VLOOKUP($D103,'Overall Individual'!$B$2:$N$103,6,FALSE))</f>
        <v>82</v>
      </c>
      <c r="O103" s="198"/>
      <c r="P103" s="100">
        <f>IF(ISNA(VLOOKUP($D103,'Overall Individual'!$B$2:$N$103,7,FALSE)),0,VLOOKUP($D103,'Overall Individual'!$B$2:$N$103,7,FALSE))</f>
        <v>0</v>
      </c>
      <c r="Q103" s="188"/>
      <c r="R103" s="100">
        <f>IF(ISNA(VLOOKUP($D103,'Overall Individual'!$B$2:$N$103,8,FALSE)),0,VLOOKUP($D103,'Overall Individual'!$B$2:$N$103,8,FALSE))</f>
        <v>0</v>
      </c>
      <c r="S103" s="185"/>
      <c r="T103" s="100">
        <f>IF(ISNA(VLOOKUP($D103,'Overall Individual'!$B$2:$N$103,9,FALSE)),0,VLOOKUP($D103,'Overall Individual'!$B$2:$N$103,9,FALSE))</f>
        <v>0</v>
      </c>
      <c r="U103" s="185"/>
      <c r="V103" s="126">
        <f>IF(ISNA(VLOOKUP($D103,'Overall Individual'!$B$2:$N$103,10,FALSE)),0,VLOOKUP($D103,'Overall Individual'!$B$2:$N$103,10,FALSE))</f>
        <v>0</v>
      </c>
      <c r="W103" s="185"/>
      <c r="X103" s="126">
        <f>IF(ISNA(VLOOKUP($D103,'Overall Individual'!$B$2:$N$103,11,FALSE)),0,VLOOKUP($D103,'Overall Individual'!$B$2:$N$103,11,FALSE))</f>
        <v>0</v>
      </c>
      <c r="Y103" s="185"/>
      <c r="Z103" s="126">
        <f>IF(ISNA(VLOOKUP($D103,'Overall Individual'!$B$2:$N$103,12,FALSE)),0,VLOOKUP($D103,'Overall Individual'!$B$2:$N$103,12,FALSE))</f>
        <v>0</v>
      </c>
      <c r="AA103" s="185"/>
    </row>
    <row r="104" spans="1:30" ht="12.75" customHeight="1" x14ac:dyDescent="0.5">
      <c r="A104" s="190"/>
      <c r="B104" s="191"/>
      <c r="C104" s="191"/>
      <c r="D104" s="60" t="s">
        <v>12</v>
      </c>
      <c r="E104" s="61">
        <f>VLOOKUP(D104,Runners!A$2:B$136,2,FALSE)</f>
        <v>165000</v>
      </c>
      <c r="F104" s="193"/>
      <c r="G104" s="185"/>
      <c r="H104" s="66">
        <f>IF(ISNA(VLOOKUP($D104,'Overall Individual'!$B$2:$N$103,3,FALSE)),0,VLOOKUP($D104,'Overall Individual'!$B$2:$N$103,3,FALSE))</f>
        <v>0</v>
      </c>
      <c r="I104" s="185"/>
      <c r="J104" s="67">
        <f>IF(ISNA(VLOOKUP($D104,'Overall Individual'!$B$2:$N$103,4,FALSE)),0,VLOOKUP($D104,'Overall Individual'!$B$2:$N$103,4,FALSE))</f>
        <v>0</v>
      </c>
      <c r="K104" s="185"/>
      <c r="L104" s="67">
        <f>IF(ISNA(VLOOKUP($D104,'Overall Individual'!$B$2:$N$103,5,FALSE)),0,VLOOKUP($D104,'Overall Individual'!$B$2:$N$103,5,FALSE))</f>
        <v>0</v>
      </c>
      <c r="M104" s="185"/>
      <c r="N104" s="68">
        <f>IF(ISNA(VLOOKUP($D104,'Overall Individual'!$B$2:$N$103,6,FALSE)),0,VLOOKUP($D104,'Overall Individual'!$B$2:$N$103,6,FALSE))</f>
        <v>0</v>
      </c>
      <c r="O104" s="198"/>
      <c r="P104" s="100">
        <f>IF(ISNA(VLOOKUP($D104,'Overall Individual'!$B$2:$N$103,7,FALSE)),0,VLOOKUP($D104,'Overall Individual'!$B$2:$N$103,7,FALSE))</f>
        <v>0</v>
      </c>
      <c r="Q104" s="188"/>
      <c r="R104" s="100">
        <f>IF(ISNA(VLOOKUP($D104,'Overall Individual'!$B$2:$N$103,8,FALSE)),0,VLOOKUP($D104,'Overall Individual'!$B$2:$N$103,8,FALSE))</f>
        <v>0</v>
      </c>
      <c r="S104" s="185"/>
      <c r="T104" s="100">
        <f>IF(ISNA(VLOOKUP($D104,'Overall Individual'!$B$2:$N$103,9,FALSE)),0,VLOOKUP($D104,'Overall Individual'!$B$2:$N$103,9,FALSE))</f>
        <v>0</v>
      </c>
      <c r="U104" s="185"/>
      <c r="V104" s="126">
        <f>IF(ISNA(VLOOKUP($D104,'Overall Individual'!$B$2:$N$103,10,FALSE)),0,VLOOKUP($D104,'Overall Individual'!$B$2:$N$103,10,FALSE))</f>
        <v>0</v>
      </c>
      <c r="W104" s="185"/>
      <c r="X104" s="126">
        <f>IF(ISNA(VLOOKUP($D104,'Overall Individual'!$B$2:$N$103,11,FALSE)),0,VLOOKUP($D104,'Overall Individual'!$B$2:$N$103,11,FALSE))</f>
        <v>0</v>
      </c>
      <c r="Y104" s="185"/>
      <c r="Z104" s="126">
        <f>IF(ISNA(VLOOKUP($D104,'Overall Individual'!$B$2:$N$103,12,FALSE)),0,VLOOKUP($D104,'Overall Individual'!$B$2:$N$103,12,FALSE))</f>
        <v>0</v>
      </c>
      <c r="AA104" s="185"/>
    </row>
    <row r="105" spans="1:30" ht="12.75" customHeight="1" x14ac:dyDescent="0.5">
      <c r="A105" s="190"/>
      <c r="B105" s="191"/>
      <c r="C105" s="191"/>
      <c r="D105" s="60" t="s">
        <v>5</v>
      </c>
      <c r="E105" s="61">
        <f>VLOOKUP(D105,Runners!A$2:B$136,2,FALSE)</f>
        <v>130000</v>
      </c>
      <c r="F105" s="193"/>
      <c r="G105" s="185"/>
      <c r="H105" s="66">
        <f>IF(ISNA(VLOOKUP($D105,'Overall Individual'!$B$2:$N$103,3,FALSE)),0,VLOOKUP($D105,'Overall Individual'!$B$2:$N$103,3,FALSE))</f>
        <v>0</v>
      </c>
      <c r="I105" s="185"/>
      <c r="J105" s="67">
        <f>IF(ISNA(VLOOKUP($D105,'Overall Individual'!$B$2:$N$103,4,FALSE)),0,VLOOKUP($D105,'Overall Individual'!$B$2:$N$103,4,FALSE))</f>
        <v>87</v>
      </c>
      <c r="K105" s="185"/>
      <c r="L105" s="67">
        <f>IF(ISNA(VLOOKUP($D105,'Overall Individual'!$B$2:$N$103,5,FALSE)),0,VLOOKUP($D105,'Overall Individual'!$B$2:$N$103,5,FALSE))</f>
        <v>0</v>
      </c>
      <c r="M105" s="185"/>
      <c r="N105" s="68">
        <f>IF(ISNA(VLOOKUP($D105,'Overall Individual'!$B$2:$N$103,6,FALSE)),0,VLOOKUP($D105,'Overall Individual'!$B$2:$N$103,6,FALSE))</f>
        <v>0</v>
      </c>
      <c r="O105" s="198"/>
      <c r="P105" s="100">
        <f>IF(ISNA(VLOOKUP($D105,'Overall Individual'!$B$2:$N$103,7,FALSE)),0,VLOOKUP($D105,'Overall Individual'!$B$2:$N$103,7,FALSE))</f>
        <v>0</v>
      </c>
      <c r="Q105" s="188"/>
      <c r="R105" s="100">
        <f>IF(ISNA(VLOOKUP($D105,'Overall Individual'!$B$2:$N$103,8,FALSE)),0,VLOOKUP($D105,'Overall Individual'!$B$2:$N$103,8,FALSE))</f>
        <v>0</v>
      </c>
      <c r="S105" s="185"/>
      <c r="T105" s="100">
        <f>IF(ISNA(VLOOKUP($D105,'Overall Individual'!$B$2:$N$103,9,FALSE)),0,VLOOKUP($D105,'Overall Individual'!$B$2:$N$103,9,FALSE))</f>
        <v>0</v>
      </c>
      <c r="U105" s="185"/>
      <c r="V105" s="126">
        <f>IF(ISNA(VLOOKUP($D105,'Overall Individual'!$B$2:$N$103,10,FALSE)),0,VLOOKUP($D105,'Overall Individual'!$B$2:$N$103,10,FALSE))</f>
        <v>0</v>
      </c>
      <c r="W105" s="185"/>
      <c r="X105" s="126">
        <f>IF(ISNA(VLOOKUP($D105,'Overall Individual'!$B$2:$N$103,11,FALSE)),0,VLOOKUP($D105,'Overall Individual'!$B$2:$N$103,11,FALSE))</f>
        <v>0</v>
      </c>
      <c r="Y105" s="185"/>
      <c r="Z105" s="126">
        <f>IF(ISNA(VLOOKUP($D105,'Overall Individual'!$B$2:$N$103,12,FALSE)),0,VLOOKUP($D105,'Overall Individual'!$B$2:$N$103,12,FALSE))</f>
        <v>0</v>
      </c>
      <c r="AA105" s="185"/>
      <c r="AD105" s="78"/>
    </row>
    <row r="106" spans="1:30" ht="12.75" customHeight="1" thickBot="1" x14ac:dyDescent="0.55000000000000004">
      <c r="A106" s="190"/>
      <c r="B106" s="191"/>
      <c r="C106" s="191"/>
      <c r="D106" s="69" t="s">
        <v>93</v>
      </c>
      <c r="E106" s="76">
        <f>VLOOKUP(D106,Runners!A$2:B$136,2,FALSE)</f>
        <v>250000</v>
      </c>
      <c r="F106" s="194"/>
      <c r="G106" s="196"/>
      <c r="H106" s="70">
        <f>IF(ISNA(VLOOKUP($D106,'Overall Individual'!$B$2:$N$103,3,FALSE)),0,VLOOKUP($D106,'Overall Individual'!$B$2:$N$103,3,FALSE))</f>
        <v>87</v>
      </c>
      <c r="I106" s="186"/>
      <c r="J106" s="71">
        <f>IF(ISNA(VLOOKUP($D106,'Overall Individual'!$B$2:$N$103,4,FALSE)),0,VLOOKUP($D106,'Overall Individual'!$B$2:$N$103,4,FALSE))</f>
        <v>90</v>
      </c>
      <c r="K106" s="186"/>
      <c r="L106" s="71">
        <f>IF(ISNA(VLOOKUP($D106,'Overall Individual'!$B$2:$N$103,5,FALSE)),0,VLOOKUP($D106,'Overall Individual'!$B$2:$N$103,5,FALSE))</f>
        <v>87</v>
      </c>
      <c r="M106" s="186"/>
      <c r="N106" s="72">
        <f>IF(ISNA(VLOOKUP($D106,'Overall Individual'!$B$2:$N$103,6,FALSE)),0,VLOOKUP($D106,'Overall Individual'!$B$2:$N$103,6,FALSE))</f>
        <v>77</v>
      </c>
      <c r="O106" s="199"/>
      <c r="P106" s="127">
        <f>IF(ISNA(VLOOKUP($D106,'Overall Individual'!$B$2:$N$103,7,FALSE)),0,VLOOKUP($D106,'Overall Individual'!$B$2:$N$103,7,FALSE))</f>
        <v>0</v>
      </c>
      <c r="Q106" s="189"/>
      <c r="R106" s="127">
        <f>IF(ISNA(VLOOKUP($D106,'Overall Individual'!$B$2:$N$103,8,FALSE)),0,VLOOKUP($D106,'Overall Individual'!$B$2:$N$103,8,FALSE))</f>
        <v>0</v>
      </c>
      <c r="S106" s="186"/>
      <c r="T106" s="127">
        <f>IF(ISNA(VLOOKUP($D106,'Overall Individual'!$B$2:$N$103,9,FALSE)),0,VLOOKUP($D106,'Overall Individual'!$B$2:$N$103,9,FALSE))</f>
        <v>0</v>
      </c>
      <c r="U106" s="186"/>
      <c r="V106" s="128">
        <f>IF(ISNA(VLOOKUP($D106,'Overall Individual'!$B$2:$N$103,10,FALSE)),0,VLOOKUP($D106,'Overall Individual'!$B$2:$N$103,10,FALSE))</f>
        <v>0</v>
      </c>
      <c r="W106" s="186"/>
      <c r="X106" s="128">
        <f>IF(ISNA(VLOOKUP($D106,'Overall Individual'!$B$2:$N$103,11,FALSE)),0,VLOOKUP($D106,'Overall Individual'!$B$2:$N$103,11,FALSE))</f>
        <v>0</v>
      </c>
      <c r="Y106" s="186"/>
      <c r="Z106" s="128">
        <f>IF(ISNA(VLOOKUP($D106,'Overall Individual'!$B$2:$N$103,12,FALSE)),0,VLOOKUP($D106,'Overall Individual'!$B$2:$N$103,12,FALSE))</f>
        <v>0</v>
      </c>
      <c r="AA106" s="186"/>
    </row>
    <row r="107" spans="1:30" ht="12.75" customHeight="1" thickTop="1" x14ac:dyDescent="0.5">
      <c r="A107" s="190">
        <v>22</v>
      </c>
      <c r="B107" s="191" t="s">
        <v>206</v>
      </c>
      <c r="C107" s="191" t="s">
        <v>90</v>
      </c>
      <c r="D107" s="60" t="s">
        <v>102</v>
      </c>
      <c r="E107" s="74">
        <f>VLOOKUP(D107,Runners!A$2:B$136,2,FALSE)</f>
        <v>250000</v>
      </c>
      <c r="F107" s="192">
        <f>SUM(E107:E111)</f>
        <v>990000</v>
      </c>
      <c r="G107" s="195">
        <v>3</v>
      </c>
      <c r="H107" s="62">
        <f>IF(ISNA(VLOOKUP($D107,'Overall Individual'!$B$2:$N$103,3,FALSE)),0,VLOOKUP($D107,'Overall Individual'!$B$2:$N$103,3,FALSE))</f>
        <v>98</v>
      </c>
      <c r="I107" s="184">
        <f t="shared" ref="I107" si="103">SUM(H107:H111)</f>
        <v>239</v>
      </c>
      <c r="J107" s="64">
        <f>IF(ISNA(VLOOKUP($D107,'Overall Individual'!$B$2:$N$103,4,FALSE)),0,VLOOKUP($D107,'Overall Individual'!$B$2:$N$103,4,FALSE))</f>
        <v>99</v>
      </c>
      <c r="K107" s="184">
        <f t="shared" ref="K107" si="104">SUM(J107:J111)</f>
        <v>251</v>
      </c>
      <c r="L107" s="64">
        <f>IF(ISNA(VLOOKUP($D107,'Overall Individual'!$B$2:$N$103,5,FALSE)),0,VLOOKUP($D107,'Overall Individual'!$B$2:$N$103,5,FALSE))</f>
        <v>96</v>
      </c>
      <c r="M107" s="184">
        <f t="shared" ref="M107" si="105">SUM(L107:L111)</f>
        <v>305</v>
      </c>
      <c r="N107" s="75">
        <f>IF(ISNA(VLOOKUP($D107,'Overall Individual'!$B$2:$N$103,6,FALSE)),0,VLOOKUP($D107,'Overall Individual'!$B$2:$N$103,6,FALSE))</f>
        <v>96</v>
      </c>
      <c r="O107" s="197">
        <f t="shared" ref="O107" si="106">SUM(N107:N111)</f>
        <v>302</v>
      </c>
      <c r="P107" s="124">
        <f>IF(ISNA(VLOOKUP($D107,'Overall Individual'!$B$2:$N$103,7,FALSE)),0,VLOOKUP($D107,'Overall Individual'!$B$2:$N$103,7,FALSE))</f>
        <v>0</v>
      </c>
      <c r="Q107" s="187">
        <f t="shared" ref="Q107" si="107">SUM(P107:P111)</f>
        <v>0</v>
      </c>
      <c r="R107" s="124">
        <f>IF(ISNA(VLOOKUP($D107,'Overall Individual'!$B$2:$N$103,8,FALSE)),0,VLOOKUP($D107,'Overall Individual'!$B$2:$N$103,8,FALSE))</f>
        <v>0</v>
      </c>
      <c r="S107" s="184">
        <f>SUM(R107:R111)</f>
        <v>0</v>
      </c>
      <c r="T107" s="124">
        <f>IF(ISNA(VLOOKUP($D107,'Overall Individual'!$B$2:$N$103,9,FALSE)),0,VLOOKUP($D107,'Overall Individual'!$B$2:$N$103,9,FALSE))</f>
        <v>0</v>
      </c>
      <c r="U107" s="184">
        <f>SUM(T107:T111)</f>
        <v>0</v>
      </c>
      <c r="V107" s="125">
        <f>IF(ISNA(VLOOKUP($D107,'Overall Individual'!$B$2:$N$103,10,FALSE)),0,VLOOKUP($D107,'Overall Individual'!$B$2:$N$103,10,FALSE))</f>
        <v>0</v>
      </c>
      <c r="W107" s="184">
        <f>SUM(V107:V111)</f>
        <v>0</v>
      </c>
      <c r="X107" s="125">
        <f>IF(ISNA(VLOOKUP($D107,'Overall Individual'!$B$2:$N$103,11,FALSE)),0,VLOOKUP($D107,'Overall Individual'!$B$2:$N$103,11,FALSE))</f>
        <v>0</v>
      </c>
      <c r="Y107" s="184">
        <f>SUM(X107:X111)</f>
        <v>0</v>
      </c>
      <c r="Z107" s="125">
        <f>IF(ISNA(VLOOKUP($D107,'Overall Individual'!$B$2:$N$103,12,FALSE)),0,VLOOKUP($D107,'Overall Individual'!$B$2:$N$103,12,FALSE))</f>
        <v>0</v>
      </c>
      <c r="AA107" s="184">
        <f>SUM(Z107:Z111)</f>
        <v>0</v>
      </c>
    </row>
    <row r="108" spans="1:30" ht="12.75" customHeight="1" x14ac:dyDescent="0.5">
      <c r="A108" s="190"/>
      <c r="B108" s="191"/>
      <c r="C108" s="191"/>
      <c r="D108" s="60" t="s">
        <v>133</v>
      </c>
      <c r="E108" s="61">
        <f>VLOOKUP(D108,Runners!A$2:B$136,2,FALSE)</f>
        <v>225000</v>
      </c>
      <c r="F108" s="193"/>
      <c r="G108" s="185"/>
      <c r="H108" s="66">
        <f>IF(ISNA(VLOOKUP($D108,'Overall Individual'!$B$2:$N$103,3,FALSE)),0,VLOOKUP($D108,'Overall Individual'!$B$2:$N$103,3,FALSE))</f>
        <v>0</v>
      </c>
      <c r="I108" s="185"/>
      <c r="J108" s="67">
        <f>IF(ISNA(VLOOKUP($D108,'Overall Individual'!$B$2:$N$103,4,FALSE)),0,VLOOKUP($D108,'Overall Individual'!$B$2:$N$103,4,FALSE))</f>
        <v>83</v>
      </c>
      <c r="K108" s="185"/>
      <c r="L108" s="67">
        <f>IF(ISNA(VLOOKUP($D108,'Overall Individual'!$B$2:$N$103,5,FALSE)),0,VLOOKUP($D108,'Overall Individual'!$B$2:$N$103,5,FALSE))</f>
        <v>75</v>
      </c>
      <c r="M108" s="185"/>
      <c r="N108" s="68">
        <f>IF(ISNA(VLOOKUP($D108,'Overall Individual'!$B$2:$N$103,6,FALSE)),0,VLOOKUP($D108,'Overall Individual'!$B$2:$N$103,6,FALSE))</f>
        <v>75</v>
      </c>
      <c r="O108" s="198"/>
      <c r="P108" s="100">
        <f>IF(ISNA(VLOOKUP($D108,'Overall Individual'!$B$2:$N$103,7,FALSE)),0,VLOOKUP($D108,'Overall Individual'!$B$2:$N$103,7,FALSE))</f>
        <v>0</v>
      </c>
      <c r="Q108" s="188"/>
      <c r="R108" s="100">
        <f>IF(ISNA(VLOOKUP($D108,'Overall Individual'!$B$2:$N$103,8,FALSE)),0,VLOOKUP($D108,'Overall Individual'!$B$2:$N$103,8,FALSE))</f>
        <v>0</v>
      </c>
      <c r="S108" s="185"/>
      <c r="T108" s="100">
        <f>IF(ISNA(VLOOKUP($D108,'Overall Individual'!$B$2:$N$103,9,FALSE)),0,VLOOKUP($D108,'Overall Individual'!$B$2:$N$103,9,FALSE))</f>
        <v>0</v>
      </c>
      <c r="U108" s="185"/>
      <c r="V108" s="126">
        <f>IF(ISNA(VLOOKUP($D108,'Overall Individual'!$B$2:$N$103,10,FALSE)),0,VLOOKUP($D108,'Overall Individual'!$B$2:$N$103,10,FALSE))</f>
        <v>0</v>
      </c>
      <c r="W108" s="185"/>
      <c r="X108" s="126">
        <f>IF(ISNA(VLOOKUP($D108,'Overall Individual'!$B$2:$N$103,11,FALSE)),0,VLOOKUP($D108,'Overall Individual'!$B$2:$N$103,11,FALSE))</f>
        <v>0</v>
      </c>
      <c r="Y108" s="185"/>
      <c r="Z108" s="126">
        <f>IF(ISNA(VLOOKUP($D108,'Overall Individual'!$B$2:$N$103,12,FALSE)),0,VLOOKUP($D108,'Overall Individual'!$B$2:$N$103,12,FALSE))</f>
        <v>0</v>
      </c>
      <c r="AA108" s="185"/>
    </row>
    <row r="109" spans="1:30" ht="12.75" customHeight="1" x14ac:dyDescent="0.5">
      <c r="A109" s="190"/>
      <c r="B109" s="191"/>
      <c r="C109" s="191"/>
      <c r="D109" s="60" t="s">
        <v>144</v>
      </c>
      <c r="E109" s="61">
        <f>VLOOKUP(D109,Runners!A$2:B$136,2,FALSE)</f>
        <v>165000</v>
      </c>
      <c r="F109" s="193"/>
      <c r="G109" s="185"/>
      <c r="H109" s="66">
        <f>IF(ISNA(VLOOKUP($D109,'Overall Individual'!$B$2:$N$103,3,FALSE)),0,VLOOKUP($D109,'Overall Individual'!$B$2:$N$103,3,FALSE))</f>
        <v>0</v>
      </c>
      <c r="I109" s="185"/>
      <c r="J109" s="67">
        <f>IF(ISNA(VLOOKUP($D109,'Overall Individual'!$B$2:$N$103,4,FALSE)),0,VLOOKUP($D109,'Overall Individual'!$B$2:$N$103,4,FALSE))</f>
        <v>0</v>
      </c>
      <c r="K109" s="185"/>
      <c r="L109" s="67">
        <f>IF(ISNA(VLOOKUP($D109,'Overall Individual'!$B$2:$N$103,5,FALSE)),0,VLOOKUP($D109,'Overall Individual'!$B$2:$N$103,5,FALSE))</f>
        <v>66</v>
      </c>
      <c r="M109" s="185"/>
      <c r="N109" s="68">
        <f>IF(ISNA(VLOOKUP($D109,'Overall Individual'!$B$2:$N$103,6,FALSE)),0,VLOOKUP($D109,'Overall Individual'!$B$2:$N$103,6,FALSE))</f>
        <v>62</v>
      </c>
      <c r="O109" s="198"/>
      <c r="P109" s="100">
        <f>IF(ISNA(VLOOKUP($D109,'Overall Individual'!$B$2:$N$103,7,FALSE)),0,VLOOKUP($D109,'Overall Individual'!$B$2:$N$103,7,FALSE))</f>
        <v>0</v>
      </c>
      <c r="Q109" s="188"/>
      <c r="R109" s="100">
        <f>IF(ISNA(VLOOKUP($D109,'Overall Individual'!$B$2:$N$103,8,FALSE)),0,VLOOKUP($D109,'Overall Individual'!$B$2:$N$103,8,FALSE))</f>
        <v>0</v>
      </c>
      <c r="S109" s="185"/>
      <c r="T109" s="100">
        <f>IF(ISNA(VLOOKUP($D109,'Overall Individual'!$B$2:$N$103,9,FALSE)),0,VLOOKUP($D109,'Overall Individual'!$B$2:$N$103,9,FALSE))</f>
        <v>0</v>
      </c>
      <c r="U109" s="185"/>
      <c r="V109" s="126">
        <f>IF(ISNA(VLOOKUP($D109,'Overall Individual'!$B$2:$N$103,10,FALSE)),0,VLOOKUP($D109,'Overall Individual'!$B$2:$N$103,10,FALSE))</f>
        <v>0</v>
      </c>
      <c r="W109" s="185"/>
      <c r="X109" s="126">
        <f>IF(ISNA(VLOOKUP($D109,'Overall Individual'!$B$2:$N$103,11,FALSE)),0,VLOOKUP($D109,'Overall Individual'!$B$2:$N$103,11,FALSE))</f>
        <v>0</v>
      </c>
      <c r="Y109" s="185"/>
      <c r="Z109" s="126">
        <f>IF(ISNA(VLOOKUP($D109,'Overall Individual'!$B$2:$N$103,12,FALSE)),0,VLOOKUP($D109,'Overall Individual'!$B$2:$N$103,12,FALSE))</f>
        <v>0</v>
      </c>
      <c r="AA109" s="185"/>
    </row>
    <row r="110" spans="1:30" ht="12.75" customHeight="1" x14ac:dyDescent="0.5">
      <c r="A110" s="190"/>
      <c r="B110" s="191"/>
      <c r="C110" s="191"/>
      <c r="D110" s="60" t="s">
        <v>169</v>
      </c>
      <c r="E110" s="61">
        <f>VLOOKUP(D110,Runners!A$2:B$136,2,FALSE)</f>
        <v>190000</v>
      </c>
      <c r="F110" s="193"/>
      <c r="G110" s="185"/>
      <c r="H110" s="66">
        <f>IF(ISNA(VLOOKUP($D110,'Overall Individual'!$B$2:$N$103,3,FALSE)),0,VLOOKUP($D110,'Overall Individual'!$B$2:$N$103,3,FALSE))</f>
        <v>77</v>
      </c>
      <c r="I110" s="185"/>
      <c r="J110" s="67">
        <f>IF(ISNA(VLOOKUP($D110,'Overall Individual'!$B$2:$N$103,4,FALSE)),0,VLOOKUP($D110,'Overall Individual'!$B$2:$N$103,4,FALSE))</f>
        <v>0</v>
      </c>
      <c r="K110" s="185"/>
      <c r="L110" s="67">
        <f>IF(ISNA(VLOOKUP($D110,'Overall Individual'!$B$2:$N$103,5,FALSE)),0,VLOOKUP($D110,'Overall Individual'!$B$2:$N$103,5,FALSE))</f>
        <v>0</v>
      </c>
      <c r="M110" s="185"/>
      <c r="N110" s="68">
        <f>IF(ISNA(VLOOKUP($D110,'Overall Individual'!$B$2:$N$103,6,FALSE)),0,VLOOKUP($D110,'Overall Individual'!$B$2:$N$103,6,FALSE))</f>
        <v>0</v>
      </c>
      <c r="O110" s="198"/>
      <c r="P110" s="100">
        <f>IF(ISNA(VLOOKUP($D110,'Overall Individual'!$B$2:$N$103,7,FALSE)),0,VLOOKUP($D110,'Overall Individual'!$B$2:$N$103,7,FALSE))</f>
        <v>0</v>
      </c>
      <c r="Q110" s="188"/>
      <c r="R110" s="100">
        <f>IF(ISNA(VLOOKUP($D110,'Overall Individual'!$B$2:$N$103,8,FALSE)),0,VLOOKUP($D110,'Overall Individual'!$B$2:$N$103,8,FALSE))</f>
        <v>0</v>
      </c>
      <c r="S110" s="185"/>
      <c r="T110" s="100">
        <f>IF(ISNA(VLOOKUP($D110,'Overall Individual'!$B$2:$N$103,9,FALSE)),0,VLOOKUP($D110,'Overall Individual'!$B$2:$N$103,9,FALSE))</f>
        <v>0</v>
      </c>
      <c r="U110" s="185"/>
      <c r="V110" s="126">
        <f>IF(ISNA(VLOOKUP($D110,'Overall Individual'!$B$2:$N$103,10,FALSE)),0,VLOOKUP($D110,'Overall Individual'!$B$2:$N$103,10,FALSE))</f>
        <v>0</v>
      </c>
      <c r="W110" s="185"/>
      <c r="X110" s="126">
        <f>IF(ISNA(VLOOKUP($D110,'Overall Individual'!$B$2:$N$103,11,FALSE)),0,VLOOKUP($D110,'Overall Individual'!$B$2:$N$103,11,FALSE))</f>
        <v>0</v>
      </c>
      <c r="Y110" s="185"/>
      <c r="Z110" s="126">
        <f>IF(ISNA(VLOOKUP($D110,'Overall Individual'!$B$2:$N$103,12,FALSE)),0,VLOOKUP($D110,'Overall Individual'!$B$2:$N$103,12,FALSE))</f>
        <v>0</v>
      </c>
      <c r="AA110" s="185"/>
    </row>
    <row r="111" spans="1:30" ht="12.75" customHeight="1" thickBot="1" x14ac:dyDescent="0.55000000000000004">
      <c r="A111" s="190"/>
      <c r="B111" s="191"/>
      <c r="C111" s="191"/>
      <c r="D111" s="69" t="s">
        <v>141</v>
      </c>
      <c r="E111" s="76">
        <f>VLOOKUP(D111,Runners!A$2:B$136,2,FALSE)</f>
        <v>160000</v>
      </c>
      <c r="F111" s="194"/>
      <c r="G111" s="196"/>
      <c r="H111" s="70">
        <f>IF(ISNA(VLOOKUP($D111,'Overall Individual'!$B$2:$N$103,3,FALSE)),0,VLOOKUP($D111,'Overall Individual'!$B$2:$N$103,3,FALSE))</f>
        <v>64</v>
      </c>
      <c r="I111" s="186"/>
      <c r="J111" s="71">
        <f>IF(ISNA(VLOOKUP($D111,'Overall Individual'!$B$2:$N$103,4,FALSE)),0,VLOOKUP($D111,'Overall Individual'!$B$2:$N$103,4,FALSE))</f>
        <v>69</v>
      </c>
      <c r="K111" s="186"/>
      <c r="L111" s="71">
        <f>IF(ISNA(VLOOKUP($D111,'Overall Individual'!$B$2:$N$103,5,FALSE)),0,VLOOKUP($D111,'Overall Individual'!$B$2:$N$103,5,FALSE))</f>
        <v>68</v>
      </c>
      <c r="M111" s="186"/>
      <c r="N111" s="72">
        <f>IF(ISNA(VLOOKUP($D111,'Overall Individual'!$B$2:$N$103,6,FALSE)),0,VLOOKUP($D111,'Overall Individual'!$B$2:$N$103,6,FALSE))</f>
        <v>69</v>
      </c>
      <c r="O111" s="199"/>
      <c r="P111" s="127">
        <f>IF(ISNA(VLOOKUP($D111,'Overall Individual'!$B$2:$N$103,7,FALSE)),0,VLOOKUP($D111,'Overall Individual'!$B$2:$N$103,7,FALSE))</f>
        <v>0</v>
      </c>
      <c r="Q111" s="189"/>
      <c r="R111" s="127">
        <f>IF(ISNA(VLOOKUP($D111,'Overall Individual'!$B$2:$N$103,8,FALSE)),0,VLOOKUP($D111,'Overall Individual'!$B$2:$N$103,8,FALSE))</f>
        <v>0</v>
      </c>
      <c r="S111" s="186"/>
      <c r="T111" s="127">
        <f>IF(ISNA(VLOOKUP($D111,'Overall Individual'!$B$2:$N$103,9,FALSE)),0,VLOOKUP($D111,'Overall Individual'!$B$2:$N$103,9,FALSE))</f>
        <v>0</v>
      </c>
      <c r="U111" s="186"/>
      <c r="V111" s="128">
        <f>IF(ISNA(VLOOKUP($D111,'Overall Individual'!$B$2:$N$103,10,FALSE)),0,VLOOKUP($D111,'Overall Individual'!$B$2:$N$103,10,FALSE))</f>
        <v>0</v>
      </c>
      <c r="W111" s="186"/>
      <c r="X111" s="128">
        <f>IF(ISNA(VLOOKUP($D111,'Overall Individual'!$B$2:$N$103,11,FALSE)),0,VLOOKUP($D111,'Overall Individual'!$B$2:$N$103,11,FALSE))</f>
        <v>0</v>
      </c>
      <c r="Y111" s="186"/>
      <c r="Z111" s="128">
        <f>IF(ISNA(VLOOKUP($D111,'Overall Individual'!$B$2:$N$103,12,FALSE)),0,VLOOKUP($D111,'Overall Individual'!$B$2:$N$103,12,FALSE))</f>
        <v>0</v>
      </c>
      <c r="AA111" s="186"/>
    </row>
    <row r="112" spans="1:30" ht="12.75" customHeight="1" thickTop="1" x14ac:dyDescent="0.5">
      <c r="A112" s="190">
        <v>23</v>
      </c>
      <c r="B112" s="191" t="s">
        <v>207</v>
      </c>
      <c r="C112" s="191" t="s">
        <v>16</v>
      </c>
      <c r="D112" s="173" t="s">
        <v>9</v>
      </c>
      <c r="E112" s="74">
        <f>VLOOKUP(D112,Runners!A$2:B$136,2,FALSE)</f>
        <v>230000</v>
      </c>
      <c r="F112" s="192">
        <f>SUM(E112:E116)</f>
        <v>1000000</v>
      </c>
      <c r="G112" s="195">
        <v>3</v>
      </c>
      <c r="H112" s="62">
        <f>IF(ISNA(VLOOKUP($D112,'Overall Individual'!$B$2:$N$103,3,FALSE)),0,VLOOKUP($D112,'Overall Individual'!$B$2:$N$103,3,FALSE))</f>
        <v>89</v>
      </c>
      <c r="I112" s="184">
        <f t="shared" ref="I112" si="108">SUM(H112:H116)</f>
        <v>230</v>
      </c>
      <c r="J112" s="64">
        <f>IF(ISNA(VLOOKUP($D112,'Overall Individual'!$B$2:$N$103,4,FALSE)),0,VLOOKUP($D112,'Overall Individual'!$B$2:$N$103,4,FALSE))</f>
        <v>88</v>
      </c>
      <c r="K112" s="184">
        <f t="shared" ref="K112" si="109">SUM(J112:J116)</f>
        <v>217</v>
      </c>
      <c r="L112" s="64">
        <f>IF(ISNA(VLOOKUP($D112,'Overall Individual'!$B$2:$N$103,5,FALSE)),0,VLOOKUP($D112,'Overall Individual'!$B$2:$N$103,5,FALSE))</f>
        <v>83</v>
      </c>
      <c r="M112" s="184">
        <f t="shared" ref="M112" si="110">SUM(L112:L116)</f>
        <v>229</v>
      </c>
      <c r="N112" s="75">
        <f>IF(ISNA(VLOOKUP($D112,'Overall Individual'!$B$2:$N$103,6,FALSE)),0,VLOOKUP($D112,'Overall Individual'!$B$2:$N$103,6,FALSE))</f>
        <v>82</v>
      </c>
      <c r="O112" s="197">
        <f t="shared" ref="O112" si="111">SUM(N112:N116)</f>
        <v>204</v>
      </c>
      <c r="P112" s="124">
        <f>IF(ISNA(VLOOKUP($D112,'Overall Individual'!$B$2:$N$103,7,FALSE)),0,VLOOKUP($D112,'Overall Individual'!$B$2:$N$103,7,FALSE))</f>
        <v>0</v>
      </c>
      <c r="Q112" s="187">
        <f t="shared" ref="Q112" si="112">SUM(P112:P116)</f>
        <v>0</v>
      </c>
      <c r="R112" s="124">
        <f>IF(ISNA(VLOOKUP($D112,'Overall Individual'!$B$2:$N$103,8,FALSE)),0,VLOOKUP($D112,'Overall Individual'!$B$2:$N$103,8,FALSE))</f>
        <v>0</v>
      </c>
      <c r="S112" s="184">
        <f>SUM(R112:R116)</f>
        <v>0</v>
      </c>
      <c r="T112" s="124">
        <f>IF(ISNA(VLOOKUP($D112,'Overall Individual'!$B$2:$N$103,9,FALSE)),0,VLOOKUP($D112,'Overall Individual'!$B$2:$N$103,9,FALSE))</f>
        <v>0</v>
      </c>
      <c r="U112" s="184">
        <f>SUM(T112:T116)</f>
        <v>0</v>
      </c>
      <c r="V112" s="125">
        <f>IF(ISNA(VLOOKUP($D112,'Overall Individual'!$B$2:$N$103,10,FALSE)),0,VLOOKUP($D112,'Overall Individual'!$B$2:$N$103,10,FALSE))</f>
        <v>0</v>
      </c>
      <c r="W112" s="184">
        <f>SUM(V112:V116)</f>
        <v>0</v>
      </c>
      <c r="X112" s="125">
        <f>IF(ISNA(VLOOKUP($D112,'Overall Individual'!$B$2:$N$103,11,FALSE)),0,VLOOKUP($D112,'Overall Individual'!$B$2:$N$103,11,FALSE))</f>
        <v>0</v>
      </c>
      <c r="Y112" s="184">
        <f>SUM(X112:X116)</f>
        <v>0</v>
      </c>
      <c r="Z112" s="125">
        <f>IF(ISNA(VLOOKUP($D112,'Overall Individual'!$B$2:$N$103,12,FALSE)),0,VLOOKUP($D112,'Overall Individual'!$B$2:$N$103,12,FALSE))</f>
        <v>0</v>
      </c>
      <c r="AA112" s="184">
        <f>SUM(Z112:Z116)</f>
        <v>0</v>
      </c>
    </row>
    <row r="113" spans="1:27" ht="12.75" customHeight="1" x14ac:dyDescent="0.5">
      <c r="A113" s="190"/>
      <c r="B113" s="191"/>
      <c r="C113" s="191"/>
      <c r="D113" s="60" t="s">
        <v>111</v>
      </c>
      <c r="E113" s="61">
        <f>VLOOKUP(D113,Runners!A$2:B$136,2,FALSE)</f>
        <v>210000</v>
      </c>
      <c r="F113" s="193"/>
      <c r="G113" s="185"/>
      <c r="H113" s="66">
        <f>IF(ISNA(VLOOKUP($D113,'Overall Individual'!$B$2:$N$103,3,FALSE)),0,VLOOKUP($D113,'Overall Individual'!$B$2:$N$103,3,FALSE))</f>
        <v>0</v>
      </c>
      <c r="I113" s="185"/>
      <c r="J113" s="67">
        <f>IF(ISNA(VLOOKUP($D113,'Overall Individual'!$B$2:$N$103,4,FALSE)),0,VLOOKUP($D113,'Overall Individual'!$B$2:$N$103,4,FALSE))</f>
        <v>0</v>
      </c>
      <c r="K113" s="185"/>
      <c r="L113" s="67">
        <f>IF(ISNA(VLOOKUP($D113,'Overall Individual'!$B$2:$N$103,5,FALSE)),0,VLOOKUP($D113,'Overall Individual'!$B$2:$N$103,5,FALSE))</f>
        <v>78</v>
      </c>
      <c r="M113" s="185"/>
      <c r="N113" s="68">
        <f>IF(ISNA(VLOOKUP($D113,'Overall Individual'!$B$2:$N$103,6,FALSE)),0,VLOOKUP($D113,'Overall Individual'!$B$2:$N$103,6,FALSE))</f>
        <v>0</v>
      </c>
      <c r="O113" s="198"/>
      <c r="P113" s="100">
        <f>IF(ISNA(VLOOKUP($D113,'Overall Individual'!$B$2:$N$103,7,FALSE)),0,VLOOKUP($D113,'Overall Individual'!$B$2:$N$103,7,FALSE))</f>
        <v>0</v>
      </c>
      <c r="Q113" s="188"/>
      <c r="R113" s="100">
        <f>IF(ISNA(VLOOKUP($D113,'Overall Individual'!$B$2:$N$103,8,FALSE)),0,VLOOKUP($D113,'Overall Individual'!$B$2:$N$103,8,FALSE))</f>
        <v>0</v>
      </c>
      <c r="S113" s="185"/>
      <c r="T113" s="100">
        <f>IF(ISNA(VLOOKUP($D113,'Overall Individual'!$B$2:$N$103,9,FALSE)),0,VLOOKUP($D113,'Overall Individual'!$B$2:$N$103,9,FALSE))</f>
        <v>0</v>
      </c>
      <c r="U113" s="185"/>
      <c r="V113" s="126">
        <f>IF(ISNA(VLOOKUP($D113,'Overall Individual'!$B$2:$N$103,10,FALSE)),0,VLOOKUP($D113,'Overall Individual'!$B$2:$N$103,10,FALSE))</f>
        <v>0</v>
      </c>
      <c r="W113" s="185"/>
      <c r="X113" s="126">
        <f>IF(ISNA(VLOOKUP($D113,'Overall Individual'!$B$2:$N$103,11,FALSE)),0,VLOOKUP($D113,'Overall Individual'!$B$2:$N$103,11,FALSE))</f>
        <v>0</v>
      </c>
      <c r="Y113" s="185"/>
      <c r="Z113" s="126">
        <f>IF(ISNA(VLOOKUP($D113,'Overall Individual'!$B$2:$N$103,12,FALSE)),0,VLOOKUP($D113,'Overall Individual'!$B$2:$N$103,12,FALSE))</f>
        <v>0</v>
      </c>
      <c r="AA113" s="185"/>
    </row>
    <row r="114" spans="1:27" ht="12.75" customHeight="1" x14ac:dyDescent="0.5">
      <c r="A114" s="190"/>
      <c r="B114" s="191"/>
      <c r="C114" s="191"/>
      <c r="D114" s="60" t="s">
        <v>13</v>
      </c>
      <c r="E114" s="61">
        <f>VLOOKUP(D114,Runners!A$2:B$136,2,FALSE)</f>
        <v>210000</v>
      </c>
      <c r="F114" s="193"/>
      <c r="G114" s="185"/>
      <c r="H114" s="66">
        <f>IF(ISNA(VLOOKUP($D114,'Overall Individual'!$B$2:$N$103,3,FALSE)),0,VLOOKUP($D114,'Overall Individual'!$B$2:$N$103,3,FALSE))</f>
        <v>0</v>
      </c>
      <c r="I114" s="185"/>
      <c r="J114" s="67">
        <f>IF(ISNA(VLOOKUP($D114,'Overall Individual'!$B$2:$N$103,4,FALSE)),0,VLOOKUP($D114,'Overall Individual'!$B$2:$N$103,4,FALSE))</f>
        <v>60</v>
      </c>
      <c r="K114" s="185"/>
      <c r="L114" s="67">
        <f>IF(ISNA(VLOOKUP($D114,'Overall Individual'!$B$2:$N$103,5,FALSE)),0,VLOOKUP($D114,'Overall Individual'!$B$2:$N$103,5,FALSE))</f>
        <v>0</v>
      </c>
      <c r="M114" s="185"/>
      <c r="N114" s="68">
        <f>IF(ISNA(VLOOKUP($D114,'Overall Individual'!$B$2:$N$103,6,FALSE)),0,VLOOKUP($D114,'Overall Individual'!$B$2:$N$103,6,FALSE))</f>
        <v>53</v>
      </c>
      <c r="O114" s="198"/>
      <c r="P114" s="100">
        <f>IF(ISNA(VLOOKUP($D114,'Overall Individual'!$B$2:$N$103,7,FALSE)),0,VLOOKUP($D114,'Overall Individual'!$B$2:$N$103,7,FALSE))</f>
        <v>0</v>
      </c>
      <c r="Q114" s="188"/>
      <c r="R114" s="100">
        <f>IF(ISNA(VLOOKUP($D114,'Overall Individual'!$B$2:$N$103,8,FALSE)),0,VLOOKUP($D114,'Overall Individual'!$B$2:$N$103,8,FALSE))</f>
        <v>0</v>
      </c>
      <c r="S114" s="185"/>
      <c r="T114" s="100">
        <f>IF(ISNA(VLOOKUP($D114,'Overall Individual'!$B$2:$N$103,9,FALSE)),0,VLOOKUP($D114,'Overall Individual'!$B$2:$N$103,9,FALSE))</f>
        <v>0</v>
      </c>
      <c r="U114" s="185"/>
      <c r="V114" s="126">
        <f>IF(ISNA(VLOOKUP($D114,'Overall Individual'!$B$2:$N$103,10,FALSE)),0,VLOOKUP($D114,'Overall Individual'!$B$2:$N$103,10,FALSE))</f>
        <v>0</v>
      </c>
      <c r="W114" s="185"/>
      <c r="X114" s="126">
        <f>IF(ISNA(VLOOKUP($D114,'Overall Individual'!$B$2:$N$103,11,FALSE)),0,VLOOKUP($D114,'Overall Individual'!$B$2:$N$103,11,FALSE))</f>
        <v>0</v>
      </c>
      <c r="Y114" s="185"/>
      <c r="Z114" s="126">
        <f>IF(ISNA(VLOOKUP($D114,'Overall Individual'!$B$2:$N$103,12,FALSE)),0,VLOOKUP($D114,'Overall Individual'!$B$2:$N$103,12,FALSE))</f>
        <v>0</v>
      </c>
      <c r="AA114" s="185"/>
    </row>
    <row r="115" spans="1:27" ht="12.75" customHeight="1" x14ac:dyDescent="0.5">
      <c r="A115" s="190"/>
      <c r="B115" s="191"/>
      <c r="C115" s="191"/>
      <c r="D115" s="60" t="s">
        <v>141</v>
      </c>
      <c r="E115" s="61">
        <f>VLOOKUP(D115,Runners!A$2:B$136,2,FALSE)</f>
        <v>160000</v>
      </c>
      <c r="F115" s="193"/>
      <c r="G115" s="185"/>
      <c r="H115" s="66">
        <f>IF(ISNA(VLOOKUP($D115,'Overall Individual'!$B$2:$N$103,3,FALSE)),0,VLOOKUP($D115,'Overall Individual'!$B$2:$N$103,3,FALSE))</f>
        <v>64</v>
      </c>
      <c r="I115" s="185"/>
      <c r="J115" s="67">
        <f>IF(ISNA(VLOOKUP($D115,'Overall Individual'!$B$2:$N$103,4,FALSE)),0,VLOOKUP($D115,'Overall Individual'!$B$2:$N$103,4,FALSE))</f>
        <v>69</v>
      </c>
      <c r="K115" s="185"/>
      <c r="L115" s="67">
        <f>IF(ISNA(VLOOKUP($D115,'Overall Individual'!$B$2:$N$103,5,FALSE)),0,VLOOKUP($D115,'Overall Individual'!$B$2:$N$103,5,FALSE))</f>
        <v>68</v>
      </c>
      <c r="M115" s="185"/>
      <c r="N115" s="68">
        <f>IF(ISNA(VLOOKUP($D115,'Overall Individual'!$B$2:$N$103,6,FALSE)),0,VLOOKUP($D115,'Overall Individual'!$B$2:$N$103,6,FALSE))</f>
        <v>69</v>
      </c>
      <c r="O115" s="198"/>
      <c r="P115" s="100">
        <f>IF(ISNA(VLOOKUP($D115,'Overall Individual'!$B$2:$N$103,7,FALSE)),0,VLOOKUP($D115,'Overall Individual'!$B$2:$N$103,7,FALSE))</f>
        <v>0</v>
      </c>
      <c r="Q115" s="188"/>
      <c r="R115" s="100">
        <f>IF(ISNA(VLOOKUP($D115,'Overall Individual'!$B$2:$N$103,8,FALSE)),0,VLOOKUP($D115,'Overall Individual'!$B$2:$N$103,8,FALSE))</f>
        <v>0</v>
      </c>
      <c r="S115" s="185"/>
      <c r="T115" s="100">
        <f>IF(ISNA(VLOOKUP($D115,'Overall Individual'!$B$2:$N$103,9,FALSE)),0,VLOOKUP($D115,'Overall Individual'!$B$2:$N$103,9,FALSE))</f>
        <v>0</v>
      </c>
      <c r="U115" s="185"/>
      <c r="V115" s="126">
        <f>IF(ISNA(VLOOKUP($D115,'Overall Individual'!$B$2:$N$103,10,FALSE)),0,VLOOKUP($D115,'Overall Individual'!$B$2:$N$103,10,FALSE))</f>
        <v>0</v>
      </c>
      <c r="W115" s="185"/>
      <c r="X115" s="126">
        <f>IF(ISNA(VLOOKUP($D115,'Overall Individual'!$B$2:$N$103,11,FALSE)),0,VLOOKUP($D115,'Overall Individual'!$B$2:$N$103,11,FALSE))</f>
        <v>0</v>
      </c>
      <c r="Y115" s="185"/>
      <c r="Z115" s="126">
        <f>IF(ISNA(VLOOKUP($D115,'Overall Individual'!$B$2:$N$103,12,FALSE)),0,VLOOKUP($D115,'Overall Individual'!$B$2:$N$103,12,FALSE))</f>
        <v>0</v>
      </c>
      <c r="AA115" s="185"/>
    </row>
    <row r="116" spans="1:27" ht="12.75" customHeight="1" thickBot="1" x14ac:dyDescent="0.55000000000000004">
      <c r="A116" s="190"/>
      <c r="B116" s="191"/>
      <c r="C116" s="191"/>
      <c r="D116" s="60" t="s">
        <v>169</v>
      </c>
      <c r="E116" s="76">
        <f>VLOOKUP(D116,Runners!A$2:B$136,2,FALSE)</f>
        <v>190000</v>
      </c>
      <c r="F116" s="194"/>
      <c r="G116" s="196"/>
      <c r="H116" s="70">
        <f>IF(ISNA(VLOOKUP($D116,'Overall Individual'!$B$2:$N$103,3,FALSE)),0,VLOOKUP($D116,'Overall Individual'!$B$2:$N$103,3,FALSE))</f>
        <v>77</v>
      </c>
      <c r="I116" s="186"/>
      <c r="J116" s="71">
        <f>IF(ISNA(VLOOKUP($D116,'Overall Individual'!$B$2:$N$103,4,FALSE)),0,VLOOKUP($D116,'Overall Individual'!$B$2:$N$103,4,FALSE))</f>
        <v>0</v>
      </c>
      <c r="K116" s="186"/>
      <c r="L116" s="71">
        <f>IF(ISNA(VLOOKUP($D116,'Overall Individual'!$B$2:$N$103,5,FALSE)),0,VLOOKUP($D116,'Overall Individual'!$B$2:$N$103,5,FALSE))</f>
        <v>0</v>
      </c>
      <c r="M116" s="186"/>
      <c r="N116" s="72">
        <f>IF(ISNA(VLOOKUP($D116,'Overall Individual'!$B$2:$N$103,6,FALSE)),0,VLOOKUP($D116,'Overall Individual'!$B$2:$N$103,6,FALSE))</f>
        <v>0</v>
      </c>
      <c r="O116" s="199"/>
      <c r="P116" s="127">
        <f>IF(ISNA(VLOOKUP($D116,'Overall Individual'!$B$2:$N$103,7,FALSE)),0,VLOOKUP($D116,'Overall Individual'!$B$2:$N$103,7,FALSE))</f>
        <v>0</v>
      </c>
      <c r="Q116" s="189"/>
      <c r="R116" s="127">
        <f>IF(ISNA(VLOOKUP($D116,'Overall Individual'!$B$2:$N$103,8,FALSE)),0,VLOOKUP($D116,'Overall Individual'!$B$2:$N$103,8,FALSE))</f>
        <v>0</v>
      </c>
      <c r="S116" s="186"/>
      <c r="T116" s="127">
        <f>IF(ISNA(VLOOKUP($D116,'Overall Individual'!$B$2:$N$103,9,FALSE)),0,VLOOKUP($D116,'Overall Individual'!$B$2:$N$103,9,FALSE))</f>
        <v>0</v>
      </c>
      <c r="U116" s="186"/>
      <c r="V116" s="128">
        <f>IF(ISNA(VLOOKUP($D116,'Overall Individual'!$B$2:$N$103,10,FALSE)),0,VLOOKUP($D116,'Overall Individual'!$B$2:$N$103,10,FALSE))</f>
        <v>0</v>
      </c>
      <c r="W116" s="186"/>
      <c r="X116" s="128">
        <f>IF(ISNA(VLOOKUP($D116,'Overall Individual'!$B$2:$N$103,11,FALSE)),0,VLOOKUP($D116,'Overall Individual'!$B$2:$N$103,11,FALSE))</f>
        <v>0</v>
      </c>
      <c r="Y116" s="186"/>
      <c r="Z116" s="128">
        <f>IF(ISNA(VLOOKUP($D116,'Overall Individual'!$B$2:$N$103,12,FALSE)),0,VLOOKUP($D116,'Overall Individual'!$B$2:$N$103,12,FALSE))</f>
        <v>0</v>
      </c>
      <c r="AA116" s="186"/>
    </row>
    <row r="117" spans="1:27" ht="12.75" customHeight="1" thickTop="1" x14ac:dyDescent="0.5">
      <c r="A117" s="190">
        <v>24</v>
      </c>
      <c r="B117" s="206" t="s">
        <v>208</v>
      </c>
      <c r="C117" s="206" t="s">
        <v>11</v>
      </c>
      <c r="D117" s="73" t="s">
        <v>135</v>
      </c>
      <c r="E117" s="74">
        <f>VLOOKUP(D117,Runners!A$2:B$136,2,FALSE)</f>
        <v>240000</v>
      </c>
      <c r="F117" s="192">
        <f>SUM(E117:E121)</f>
        <v>985000</v>
      </c>
      <c r="G117" s="200">
        <v>3</v>
      </c>
      <c r="H117" s="62">
        <f>IF(ISNA(VLOOKUP($D117,'Overall Individual'!$B$2:$N$103,3,FALSE)),0,VLOOKUP($D117,'Overall Individual'!$B$2:$N$103,3,FALSE))</f>
        <v>0</v>
      </c>
      <c r="I117" s="184">
        <f t="shared" ref="I117" si="113">SUM(H117:H121)</f>
        <v>249</v>
      </c>
      <c r="J117" s="64">
        <f>IF(ISNA(VLOOKUP($D117,'Overall Individual'!$B$2:$N$103,4,FALSE)),0,VLOOKUP($D117,'Overall Individual'!$B$2:$N$103,4,FALSE))</f>
        <v>0</v>
      </c>
      <c r="K117" s="184">
        <f t="shared" ref="K117" si="114">SUM(J117:J121)</f>
        <v>70</v>
      </c>
      <c r="L117" s="64">
        <f>IF(ISNA(VLOOKUP($D117,'Overall Individual'!$B$2:$N$103,5,FALSE)),0,VLOOKUP($D117,'Overall Individual'!$B$2:$N$103,5,FALSE))</f>
        <v>0</v>
      </c>
      <c r="M117" s="184">
        <f t="shared" ref="M117" si="115">SUM(L117:L121)</f>
        <v>171</v>
      </c>
      <c r="N117" s="75">
        <f>IF(ISNA(VLOOKUP($D117,'Overall Individual'!$B$2:$N$103,6,FALSE)),0,VLOOKUP($D117,'Overall Individual'!$B$2:$N$103,6,FALSE))</f>
        <v>93</v>
      </c>
      <c r="O117" s="197">
        <f t="shared" ref="O117" si="116">SUM(N117:N121)</f>
        <v>269</v>
      </c>
      <c r="P117" s="124">
        <f>IF(ISNA(VLOOKUP($D117,'Overall Individual'!$B$2:$N$103,7,FALSE)),0,VLOOKUP($D117,'Overall Individual'!$B$2:$N$103,7,FALSE))</f>
        <v>0</v>
      </c>
      <c r="Q117" s="187">
        <f t="shared" ref="Q117" si="117">SUM(P117:P121)</f>
        <v>0</v>
      </c>
      <c r="R117" s="134">
        <f>IF(ISNA(VLOOKUP($D117,'Overall Individual'!$B$2:$N$103,8,FALSE)),0,VLOOKUP($D117,'Overall Individual'!$B$2:$N$103,8,FALSE))</f>
        <v>0</v>
      </c>
      <c r="S117" s="203">
        <f>SUM(R117:R121)</f>
        <v>0</v>
      </c>
      <c r="T117" s="124">
        <f>IF(ISNA(VLOOKUP($D117,'Overall Individual'!$B$2:$N$103,9,FALSE)),0,VLOOKUP($D117,'Overall Individual'!$B$2:$N$103,9,FALSE))</f>
        <v>0</v>
      </c>
      <c r="U117" s="184">
        <f>SUM(T117:T121)</f>
        <v>0</v>
      </c>
      <c r="V117" s="125">
        <f>IF(ISNA(VLOOKUP($D117,'Overall Individual'!$B$2:$N$103,10,FALSE)),0,VLOOKUP($D117,'Overall Individual'!$B$2:$N$103,10,FALSE))</f>
        <v>0</v>
      </c>
      <c r="W117" s="184">
        <f>SUM(V117:V121)</f>
        <v>0</v>
      </c>
      <c r="X117" s="125">
        <f>IF(ISNA(VLOOKUP($D117,'Overall Individual'!$B$2:$N$103,11,FALSE)),0,VLOOKUP($D117,'Overall Individual'!$B$2:$N$103,11,FALSE))</f>
        <v>0</v>
      </c>
      <c r="Y117" s="184">
        <f>SUM(X117:X121)</f>
        <v>0</v>
      </c>
      <c r="Z117" s="125">
        <f>IF(ISNA(VLOOKUP($D117,'Overall Individual'!$B$2:$N$103,12,FALSE)),0,VLOOKUP($D117,'Overall Individual'!$B$2:$N$103,12,FALSE))</f>
        <v>0</v>
      </c>
      <c r="AA117" s="184">
        <f>SUM(Z117:Z121)</f>
        <v>0</v>
      </c>
    </row>
    <row r="118" spans="1:27" ht="12.75" customHeight="1" x14ac:dyDescent="0.5">
      <c r="A118" s="190"/>
      <c r="B118" s="206"/>
      <c r="C118" s="206"/>
      <c r="D118" s="60" t="s">
        <v>138</v>
      </c>
      <c r="E118" s="61">
        <f>VLOOKUP(D118,Runners!A$2:B$136,2,FALSE)</f>
        <v>225000</v>
      </c>
      <c r="F118" s="193"/>
      <c r="G118" s="201"/>
      <c r="H118" s="66">
        <f>IF(ISNA(VLOOKUP($D118,'Overall Individual'!$B$2:$N$103,3,FALSE)),0,VLOOKUP($D118,'Overall Individual'!$B$2:$N$103,3,FALSE))</f>
        <v>90</v>
      </c>
      <c r="I118" s="185"/>
      <c r="J118" s="67">
        <f>IF(ISNA(VLOOKUP($D118,'Overall Individual'!$B$2:$N$103,4,FALSE)),0,VLOOKUP($D118,'Overall Individual'!$B$2:$N$103,4,FALSE))</f>
        <v>0</v>
      </c>
      <c r="K118" s="185"/>
      <c r="L118" s="67">
        <f>IF(ISNA(VLOOKUP($D118,'Overall Individual'!$B$2:$N$103,5,FALSE)),0,VLOOKUP($D118,'Overall Individual'!$B$2:$N$103,5,FALSE))</f>
        <v>90</v>
      </c>
      <c r="M118" s="185"/>
      <c r="N118" s="68">
        <f>IF(ISNA(VLOOKUP($D118,'Overall Individual'!$B$2:$N$103,6,FALSE)),0,VLOOKUP($D118,'Overall Individual'!$B$2:$N$103,6,FALSE))</f>
        <v>89</v>
      </c>
      <c r="O118" s="198"/>
      <c r="P118" s="100">
        <f>IF(ISNA(VLOOKUP($D118,'Overall Individual'!$B$2:$N$103,7,FALSE)),0,VLOOKUP($D118,'Overall Individual'!$B$2:$N$103,7,FALSE))</f>
        <v>0</v>
      </c>
      <c r="Q118" s="188"/>
      <c r="R118" s="135">
        <f>IF(ISNA(VLOOKUP($D118,'Overall Individual'!$B$2:$N$103,8,FALSE)),0,VLOOKUP($D118,'Overall Individual'!$B$2:$N$103,8,FALSE))</f>
        <v>0</v>
      </c>
      <c r="S118" s="204"/>
      <c r="T118" s="100">
        <f>IF(ISNA(VLOOKUP($D118,'Overall Individual'!$B$2:$N$103,9,FALSE)),0,VLOOKUP($D118,'Overall Individual'!$B$2:$N$103,9,FALSE))</f>
        <v>0</v>
      </c>
      <c r="U118" s="185"/>
      <c r="V118" s="126">
        <f>IF(ISNA(VLOOKUP($D118,'Overall Individual'!$B$2:$N$103,10,FALSE)),0,VLOOKUP($D118,'Overall Individual'!$B$2:$N$103,10,FALSE))</f>
        <v>0</v>
      </c>
      <c r="W118" s="185"/>
      <c r="X118" s="126">
        <f>IF(ISNA(VLOOKUP($D118,'Overall Individual'!$B$2:$N$103,11,FALSE)),0,VLOOKUP($D118,'Overall Individual'!$B$2:$N$103,11,FALSE))</f>
        <v>0</v>
      </c>
      <c r="Y118" s="185"/>
      <c r="Z118" s="126">
        <f>IF(ISNA(VLOOKUP($D118,'Overall Individual'!$B$2:$N$103,12,FALSE)),0,VLOOKUP($D118,'Overall Individual'!$B$2:$N$103,12,FALSE))</f>
        <v>0</v>
      </c>
      <c r="AA118" s="185"/>
    </row>
    <row r="119" spans="1:27" ht="12.75" customHeight="1" x14ac:dyDescent="0.5">
      <c r="A119" s="190"/>
      <c r="B119" s="206"/>
      <c r="C119" s="206"/>
      <c r="D119" s="60" t="s">
        <v>169</v>
      </c>
      <c r="E119" s="61">
        <f>VLOOKUP(D119,Runners!A$2:B$136,2,FALSE)</f>
        <v>190000</v>
      </c>
      <c r="F119" s="193"/>
      <c r="G119" s="201"/>
      <c r="H119" s="66">
        <f>IF(ISNA(VLOOKUP($D119,'Overall Individual'!$B$2:$N$103,3,FALSE)),0,VLOOKUP($D119,'Overall Individual'!$B$2:$N$103,3,FALSE))</f>
        <v>77</v>
      </c>
      <c r="I119" s="185"/>
      <c r="J119" s="67">
        <f>IF(ISNA(VLOOKUP($D119,'Overall Individual'!$B$2:$N$103,4,FALSE)),0,VLOOKUP($D119,'Overall Individual'!$B$2:$N$103,4,FALSE))</f>
        <v>0</v>
      </c>
      <c r="K119" s="185"/>
      <c r="L119" s="67">
        <f>IF(ISNA(VLOOKUP($D119,'Overall Individual'!$B$2:$N$103,5,FALSE)),0,VLOOKUP($D119,'Overall Individual'!$B$2:$N$103,5,FALSE))</f>
        <v>0</v>
      </c>
      <c r="M119" s="185"/>
      <c r="N119" s="68">
        <f>IF(ISNA(VLOOKUP($D119,'Overall Individual'!$B$2:$N$103,6,FALSE)),0,VLOOKUP($D119,'Overall Individual'!$B$2:$N$103,6,FALSE))</f>
        <v>0</v>
      </c>
      <c r="O119" s="198"/>
      <c r="P119" s="100">
        <f>IF(ISNA(VLOOKUP($D119,'Overall Individual'!$B$2:$N$103,7,FALSE)),0,VLOOKUP($D119,'Overall Individual'!$B$2:$N$103,7,FALSE))</f>
        <v>0</v>
      </c>
      <c r="Q119" s="188"/>
      <c r="R119" s="135">
        <f>IF(ISNA(VLOOKUP($D119,'Overall Individual'!$B$2:$N$103,8,FALSE)),0,VLOOKUP($D119,'Overall Individual'!$B$2:$N$103,8,FALSE))</f>
        <v>0</v>
      </c>
      <c r="S119" s="204"/>
      <c r="T119" s="100">
        <f>IF(ISNA(VLOOKUP($D119,'Overall Individual'!$B$2:$N$103,9,FALSE)),0,VLOOKUP($D119,'Overall Individual'!$B$2:$N$103,9,FALSE))</f>
        <v>0</v>
      </c>
      <c r="U119" s="185"/>
      <c r="V119" s="126">
        <f>IF(ISNA(VLOOKUP($D119,'Overall Individual'!$B$2:$N$103,10,FALSE)),0,VLOOKUP($D119,'Overall Individual'!$B$2:$N$103,10,FALSE))</f>
        <v>0</v>
      </c>
      <c r="W119" s="185"/>
      <c r="X119" s="126">
        <f>IF(ISNA(VLOOKUP($D119,'Overall Individual'!$B$2:$N$103,11,FALSE)),0,VLOOKUP($D119,'Overall Individual'!$B$2:$N$103,11,FALSE))</f>
        <v>0</v>
      </c>
      <c r="Y119" s="185"/>
      <c r="Z119" s="126">
        <f>IF(ISNA(VLOOKUP($D119,'Overall Individual'!$B$2:$N$103,12,FALSE)),0,VLOOKUP($D119,'Overall Individual'!$B$2:$N$103,12,FALSE))</f>
        <v>0</v>
      </c>
      <c r="AA119" s="185"/>
    </row>
    <row r="120" spans="1:27" ht="12.75" customHeight="1" x14ac:dyDescent="0.5">
      <c r="A120" s="190"/>
      <c r="B120" s="206"/>
      <c r="C120" s="206"/>
      <c r="D120" s="60" t="s">
        <v>84</v>
      </c>
      <c r="E120" s="61">
        <f>VLOOKUP(D120,Runners!A$2:B$136,2,FALSE)</f>
        <v>170000</v>
      </c>
      <c r="F120" s="193"/>
      <c r="G120" s="201"/>
      <c r="H120" s="66">
        <f>IF(ISNA(VLOOKUP($D120,'Overall Individual'!$B$2:$N$103,3,FALSE)),0,VLOOKUP($D120,'Overall Individual'!$B$2:$N$103,3,FALSE))</f>
        <v>0</v>
      </c>
      <c r="I120" s="185"/>
      <c r="J120" s="67">
        <f>IF(ISNA(VLOOKUP($D120,'Overall Individual'!$B$2:$N$103,4,FALSE)),0,VLOOKUP($D120,'Overall Individual'!$B$2:$N$103,4,FALSE))</f>
        <v>70</v>
      </c>
      <c r="K120" s="185"/>
      <c r="L120" s="67">
        <f>IF(ISNA(VLOOKUP($D120,'Overall Individual'!$B$2:$N$103,5,FALSE)),0,VLOOKUP($D120,'Overall Individual'!$B$2:$N$103,5,FALSE))</f>
        <v>0</v>
      </c>
      <c r="M120" s="185"/>
      <c r="N120" s="68">
        <f>IF(ISNA(VLOOKUP($D120,'Overall Individual'!$B$2:$N$103,6,FALSE)),0,VLOOKUP($D120,'Overall Individual'!$B$2:$N$103,6,FALSE))</f>
        <v>0</v>
      </c>
      <c r="O120" s="198"/>
      <c r="P120" s="100">
        <f>IF(ISNA(VLOOKUP($D120,'Overall Individual'!$B$2:$N$103,7,FALSE)),0,VLOOKUP($D120,'Overall Individual'!$B$2:$N$103,7,FALSE))</f>
        <v>0</v>
      </c>
      <c r="Q120" s="188"/>
      <c r="R120" s="135">
        <f>IF(ISNA(VLOOKUP($D120,'Overall Individual'!$B$2:$N$103,8,FALSE)),0,VLOOKUP($D120,'Overall Individual'!$B$2:$N$103,8,FALSE))</f>
        <v>0</v>
      </c>
      <c r="S120" s="204"/>
      <c r="T120" s="100">
        <f>IF(ISNA(VLOOKUP($D120,'Overall Individual'!$B$2:$N$103,9,FALSE)),0,VLOOKUP($D120,'Overall Individual'!$B$2:$N$103,9,FALSE))</f>
        <v>0</v>
      </c>
      <c r="U120" s="185"/>
      <c r="V120" s="126">
        <f>IF(ISNA(VLOOKUP($D120,'Overall Individual'!$B$2:$N$103,10,FALSE)),0,VLOOKUP($D120,'Overall Individual'!$B$2:$N$103,10,FALSE))</f>
        <v>0</v>
      </c>
      <c r="W120" s="185"/>
      <c r="X120" s="126">
        <f>IF(ISNA(VLOOKUP($D120,'Overall Individual'!$B$2:$N$103,11,FALSE)),0,VLOOKUP($D120,'Overall Individual'!$B$2:$N$103,11,FALSE))</f>
        <v>0</v>
      </c>
      <c r="Y120" s="185"/>
      <c r="Z120" s="126">
        <f>IF(ISNA(VLOOKUP($D120,'Overall Individual'!$B$2:$N$103,12,FALSE)),0,VLOOKUP($D120,'Overall Individual'!$B$2:$N$103,12,FALSE))</f>
        <v>0</v>
      </c>
      <c r="AA120" s="185"/>
    </row>
    <row r="121" spans="1:27" ht="12.75" customHeight="1" thickBot="1" x14ac:dyDescent="0.55000000000000004">
      <c r="A121" s="190"/>
      <c r="B121" s="206"/>
      <c r="C121" s="206"/>
      <c r="D121" s="69" t="s">
        <v>4</v>
      </c>
      <c r="E121" s="76">
        <f>VLOOKUP(D121,Runners!A$2:B$136,2,FALSE)</f>
        <v>160000</v>
      </c>
      <c r="F121" s="194"/>
      <c r="G121" s="202"/>
      <c r="H121" s="70">
        <f>IF(ISNA(VLOOKUP($D121,'Overall Individual'!$B$2:$N$103,3,FALSE)),0,VLOOKUP($D121,'Overall Individual'!$B$2:$N$103,3,FALSE))</f>
        <v>82</v>
      </c>
      <c r="I121" s="186"/>
      <c r="J121" s="71">
        <f>IF(ISNA(VLOOKUP($D121,'Overall Individual'!$B$2:$N$103,4,FALSE)),0,VLOOKUP($D121,'Overall Individual'!$B$2:$N$103,4,FALSE))</f>
        <v>0</v>
      </c>
      <c r="K121" s="186"/>
      <c r="L121" s="71">
        <f>IF(ISNA(VLOOKUP($D121,'Overall Individual'!$B$2:$N$103,5,FALSE)),0,VLOOKUP($D121,'Overall Individual'!$B$2:$N$103,5,FALSE))</f>
        <v>81</v>
      </c>
      <c r="M121" s="186"/>
      <c r="N121" s="72">
        <f>IF(ISNA(VLOOKUP($D121,'Overall Individual'!$B$2:$N$103,6,FALSE)),0,VLOOKUP($D121,'Overall Individual'!$B$2:$N$103,6,FALSE))</f>
        <v>87</v>
      </c>
      <c r="O121" s="199"/>
      <c r="P121" s="127">
        <f>IF(ISNA(VLOOKUP($D121,'Overall Individual'!$B$2:$N$103,7,FALSE)),0,VLOOKUP($D121,'Overall Individual'!$B$2:$N$103,7,FALSE))</f>
        <v>0</v>
      </c>
      <c r="Q121" s="189"/>
      <c r="R121" s="136">
        <f>IF(ISNA(VLOOKUP($D121,'Overall Individual'!$B$2:$N$103,8,FALSE)),0,VLOOKUP($D121,'Overall Individual'!$B$2:$N$103,8,FALSE))</f>
        <v>0</v>
      </c>
      <c r="S121" s="205"/>
      <c r="T121" s="127">
        <f>IF(ISNA(VLOOKUP($D121,'Overall Individual'!$B$2:$N$103,9,FALSE)),0,VLOOKUP($D121,'Overall Individual'!$B$2:$N$103,9,FALSE))</f>
        <v>0</v>
      </c>
      <c r="U121" s="186"/>
      <c r="V121" s="128">
        <f>IF(ISNA(VLOOKUP($D121,'Overall Individual'!$B$2:$N$103,10,FALSE)),0,VLOOKUP($D121,'Overall Individual'!$B$2:$N$103,10,FALSE))</f>
        <v>0</v>
      </c>
      <c r="W121" s="186"/>
      <c r="X121" s="128">
        <f>IF(ISNA(VLOOKUP($D121,'Overall Individual'!$B$2:$N$103,11,FALSE)),0,VLOOKUP($D121,'Overall Individual'!$B$2:$N$103,11,FALSE))</f>
        <v>0</v>
      </c>
      <c r="Y121" s="186"/>
      <c r="Z121" s="128">
        <f>IF(ISNA(VLOOKUP($D121,'Overall Individual'!$B$2:$N$103,12,FALSE)),0,VLOOKUP($D121,'Overall Individual'!$B$2:$N$103,12,FALSE))</f>
        <v>0</v>
      </c>
      <c r="AA121" s="186"/>
    </row>
    <row r="122" spans="1:27" ht="12.75" customHeight="1" thickTop="1" x14ac:dyDescent="0.5">
      <c r="A122" s="190">
        <v>25</v>
      </c>
      <c r="B122" s="191" t="s">
        <v>209</v>
      </c>
      <c r="C122" s="191" t="s">
        <v>169</v>
      </c>
      <c r="D122" s="79" t="s">
        <v>128</v>
      </c>
      <c r="E122" s="74">
        <f>VLOOKUP(D122,Runners!A$2:B$136,2,FALSE)</f>
        <v>210000</v>
      </c>
      <c r="F122" s="192">
        <f>SUM(E122:E126)</f>
        <v>1000000</v>
      </c>
      <c r="G122" s="195">
        <v>3</v>
      </c>
      <c r="H122" s="62">
        <f>IF(ISNA(VLOOKUP($D122,'Overall Individual'!$B$2:$N$103,3,FALSE)),0,VLOOKUP($D122,'Overall Individual'!$B$2:$N$103,3,FALSE))</f>
        <v>88</v>
      </c>
      <c r="I122" s="184">
        <f t="shared" ref="I122" si="118">SUM(H122:H126)</f>
        <v>250</v>
      </c>
      <c r="J122" s="64">
        <f>IF(ISNA(VLOOKUP($D122,'Overall Individual'!$B$2:$N$103,4,FALSE)),0,VLOOKUP($D122,'Overall Individual'!$B$2:$N$103,4,FALSE))</f>
        <v>0</v>
      </c>
      <c r="K122" s="184">
        <f t="shared" ref="K122" si="119">SUM(J122:J126)</f>
        <v>230</v>
      </c>
      <c r="L122" s="64">
        <f>IF(ISNA(VLOOKUP($D122,'Overall Individual'!$B$2:$N$103,5,FALSE)),0,VLOOKUP($D122,'Overall Individual'!$B$2:$N$103,5,FALSE))</f>
        <v>80</v>
      </c>
      <c r="M122" s="184">
        <f t="shared" ref="M122" si="120">SUM(L122:L126)</f>
        <v>300</v>
      </c>
      <c r="N122" s="75">
        <f>IF(ISNA(VLOOKUP($D122,'Overall Individual'!$B$2:$N$103,6,FALSE)),0,VLOOKUP($D122,'Overall Individual'!$B$2:$N$103,6,FALSE))</f>
        <v>81</v>
      </c>
      <c r="O122" s="197">
        <f t="shared" ref="O122" si="121">SUM(N122:N126)</f>
        <v>230</v>
      </c>
      <c r="P122" s="124">
        <f>IF(ISNA(VLOOKUP($D122,'Overall Individual'!$B$2:$N$103,7,FALSE)),0,VLOOKUP($D122,'Overall Individual'!$B$2:$N$103,7,FALSE))</f>
        <v>0</v>
      </c>
      <c r="Q122" s="187">
        <f t="shared" ref="Q122" si="122">SUM(P122:P126)</f>
        <v>0</v>
      </c>
      <c r="R122" s="124">
        <f>IF(ISNA(VLOOKUP($D122,'Overall Individual'!$B$2:$N$103,8,FALSE)),0,VLOOKUP($D122,'Overall Individual'!$B$2:$N$103,8,FALSE))</f>
        <v>0</v>
      </c>
      <c r="S122" s="184">
        <f>SUM(R122:R126)</f>
        <v>0</v>
      </c>
      <c r="T122" s="124">
        <f>IF(ISNA(VLOOKUP($D122,'Overall Individual'!$B$2:$N$103,9,FALSE)),0,VLOOKUP($D122,'Overall Individual'!$B$2:$N$103,9,FALSE))</f>
        <v>0</v>
      </c>
      <c r="U122" s="184">
        <f>SUM(T122:T126)</f>
        <v>0</v>
      </c>
      <c r="V122" s="125">
        <f>IF(ISNA(VLOOKUP($D122,'Overall Individual'!$B$2:$N$103,10,FALSE)),0,VLOOKUP($D122,'Overall Individual'!$B$2:$N$103,10,FALSE))</f>
        <v>0</v>
      </c>
      <c r="W122" s="184">
        <f>SUM(V122:V126)</f>
        <v>0</v>
      </c>
      <c r="X122" s="125">
        <f>IF(ISNA(VLOOKUP($D122,'Overall Individual'!$B$2:$N$103,11,FALSE)),0,VLOOKUP($D122,'Overall Individual'!$B$2:$N$103,11,FALSE))</f>
        <v>0</v>
      </c>
      <c r="Y122" s="184">
        <f>SUM(X122:X126)</f>
        <v>0</v>
      </c>
      <c r="Z122" s="125">
        <f>IF(ISNA(VLOOKUP($D122,'Overall Individual'!$B$2:$N$103,12,FALSE)),0,VLOOKUP($D122,'Overall Individual'!$B$2:$N$103,12,FALSE))</f>
        <v>0</v>
      </c>
      <c r="AA122" s="184">
        <f>SUM(Z122:Z126)</f>
        <v>0</v>
      </c>
    </row>
    <row r="123" spans="1:27" ht="12.75" customHeight="1" x14ac:dyDescent="0.5">
      <c r="A123" s="190"/>
      <c r="B123" s="191"/>
      <c r="C123" s="191"/>
      <c r="D123" s="80" t="s">
        <v>94</v>
      </c>
      <c r="E123" s="61">
        <f>VLOOKUP(D123,Runners!A$2:B$136,2,FALSE)</f>
        <v>210000</v>
      </c>
      <c r="F123" s="193"/>
      <c r="G123" s="185"/>
      <c r="H123" s="66">
        <f>IF(ISNA(VLOOKUP($D123,'Overall Individual'!$B$2:$N$103,3,FALSE)),0,VLOOKUP($D123,'Overall Individual'!$B$2:$N$103,3,FALSE))</f>
        <v>0</v>
      </c>
      <c r="I123" s="185"/>
      <c r="J123" s="67">
        <f>IF(ISNA(VLOOKUP($D123,'Overall Individual'!$B$2:$N$103,4,FALSE)),0,VLOOKUP($D123,'Overall Individual'!$B$2:$N$103,4,FALSE))</f>
        <v>74</v>
      </c>
      <c r="K123" s="185"/>
      <c r="L123" s="67">
        <f>IF(ISNA(VLOOKUP($D123,'Overall Individual'!$B$2:$N$103,5,FALSE)),0,VLOOKUP($D123,'Overall Individual'!$B$2:$N$103,5,FALSE))</f>
        <v>0</v>
      </c>
      <c r="M123" s="185"/>
      <c r="N123" s="68">
        <f>IF(ISNA(VLOOKUP($D123,'Overall Individual'!$B$2:$N$103,6,FALSE)),0,VLOOKUP($D123,'Overall Individual'!$B$2:$N$103,6,FALSE))</f>
        <v>70</v>
      </c>
      <c r="O123" s="198"/>
      <c r="P123" s="100">
        <f>IF(ISNA(VLOOKUP($D123,'Overall Individual'!$B$2:$N$103,7,FALSE)),0,VLOOKUP($D123,'Overall Individual'!$B$2:$N$103,7,FALSE))</f>
        <v>0</v>
      </c>
      <c r="Q123" s="188"/>
      <c r="R123" s="100">
        <f>IF(ISNA(VLOOKUP($D123,'Overall Individual'!$B$2:$N$103,8,FALSE)),0,VLOOKUP($D123,'Overall Individual'!$B$2:$N$103,8,FALSE))</f>
        <v>0</v>
      </c>
      <c r="S123" s="185"/>
      <c r="T123" s="100">
        <f>IF(ISNA(VLOOKUP($D123,'Overall Individual'!$B$2:$N$103,9,FALSE)),0,VLOOKUP($D123,'Overall Individual'!$B$2:$N$103,9,FALSE))</f>
        <v>0</v>
      </c>
      <c r="U123" s="185"/>
      <c r="V123" s="126">
        <f>IF(ISNA(VLOOKUP($D123,'Overall Individual'!$B$2:$N$103,10,FALSE)),0,VLOOKUP($D123,'Overall Individual'!$B$2:$N$103,10,FALSE))</f>
        <v>0</v>
      </c>
      <c r="W123" s="185"/>
      <c r="X123" s="126">
        <f>IF(ISNA(VLOOKUP($D123,'Overall Individual'!$B$2:$N$103,11,FALSE)),0,VLOOKUP($D123,'Overall Individual'!$B$2:$N$103,11,FALSE))</f>
        <v>0</v>
      </c>
      <c r="Y123" s="185"/>
      <c r="Z123" s="126">
        <f>IF(ISNA(VLOOKUP($D123,'Overall Individual'!$B$2:$N$103,12,FALSE)),0,VLOOKUP($D123,'Overall Individual'!$B$2:$N$103,12,FALSE))</f>
        <v>0</v>
      </c>
      <c r="AA123" s="185"/>
    </row>
    <row r="124" spans="1:27" ht="12.75" customHeight="1" x14ac:dyDescent="0.5">
      <c r="A124" s="190"/>
      <c r="B124" s="191"/>
      <c r="C124" s="191"/>
      <c r="D124" s="80" t="s">
        <v>90</v>
      </c>
      <c r="E124" s="61">
        <f>VLOOKUP(D124,Runners!A$2:B$136,2,FALSE)</f>
        <v>200000</v>
      </c>
      <c r="F124" s="193"/>
      <c r="G124" s="185"/>
      <c r="H124" s="66">
        <f>IF(ISNA(VLOOKUP($D124,'Overall Individual'!$B$2:$N$103,3,FALSE)),0,VLOOKUP($D124,'Overall Individual'!$B$2:$N$103,3,FALSE))</f>
        <v>83</v>
      </c>
      <c r="I124" s="185"/>
      <c r="J124" s="67">
        <f>IF(ISNA(VLOOKUP($D124,'Overall Individual'!$B$2:$N$103,4,FALSE)),0,VLOOKUP($D124,'Overall Individual'!$B$2:$N$103,4,FALSE))</f>
        <v>79</v>
      </c>
      <c r="K124" s="185"/>
      <c r="L124" s="67">
        <f>IF(ISNA(VLOOKUP($D124,'Overall Individual'!$B$2:$N$103,5,FALSE)),0,VLOOKUP($D124,'Overall Individual'!$B$2:$N$103,5,FALSE))</f>
        <v>70</v>
      </c>
      <c r="M124" s="185"/>
      <c r="N124" s="68">
        <f>IF(ISNA(VLOOKUP($D124,'Overall Individual'!$B$2:$N$103,6,FALSE)),0,VLOOKUP($D124,'Overall Individual'!$B$2:$N$103,6,FALSE))</f>
        <v>0</v>
      </c>
      <c r="O124" s="198"/>
      <c r="P124" s="100">
        <f>IF(ISNA(VLOOKUP($D124,'Overall Individual'!$B$2:$N$103,7,FALSE)),0,VLOOKUP($D124,'Overall Individual'!$B$2:$N$103,7,FALSE))</f>
        <v>0</v>
      </c>
      <c r="Q124" s="188"/>
      <c r="R124" s="100">
        <f>IF(ISNA(VLOOKUP($D124,'Overall Individual'!$B$2:$N$103,8,FALSE)),0,VLOOKUP($D124,'Overall Individual'!$B$2:$N$103,8,FALSE))</f>
        <v>0</v>
      </c>
      <c r="S124" s="185"/>
      <c r="T124" s="100">
        <f>IF(ISNA(VLOOKUP($D124,'Overall Individual'!$B$2:$N$103,9,FALSE)),0,VLOOKUP($D124,'Overall Individual'!$B$2:$N$103,9,FALSE))</f>
        <v>0</v>
      </c>
      <c r="U124" s="185"/>
      <c r="V124" s="126">
        <f>IF(ISNA(VLOOKUP($D124,'Overall Individual'!$B$2:$N$103,10,FALSE)),0,VLOOKUP($D124,'Overall Individual'!$B$2:$N$103,10,FALSE))</f>
        <v>0</v>
      </c>
      <c r="W124" s="185"/>
      <c r="X124" s="126">
        <f>IF(ISNA(VLOOKUP($D124,'Overall Individual'!$B$2:$N$103,11,FALSE)),0,VLOOKUP($D124,'Overall Individual'!$B$2:$N$103,11,FALSE))</f>
        <v>0</v>
      </c>
      <c r="Y124" s="185"/>
      <c r="Z124" s="126">
        <f>IF(ISNA(VLOOKUP($D124,'Overall Individual'!$B$2:$N$103,12,FALSE)),0,VLOOKUP($D124,'Overall Individual'!$B$2:$N$103,12,FALSE))</f>
        <v>0</v>
      </c>
      <c r="AA124" s="185"/>
    </row>
    <row r="125" spans="1:27" ht="12.75" customHeight="1" x14ac:dyDescent="0.5">
      <c r="A125" s="190"/>
      <c r="B125" s="191"/>
      <c r="C125" s="191"/>
      <c r="D125" s="80" t="s">
        <v>53</v>
      </c>
      <c r="E125" s="61">
        <f>VLOOKUP(D125,Runners!A$2:B$136,2,FALSE)</f>
        <v>180000</v>
      </c>
      <c r="F125" s="193"/>
      <c r="G125" s="185"/>
      <c r="H125" s="66">
        <f>IF(ISNA(VLOOKUP($D125,'Overall Individual'!$B$2:$N$103,3,FALSE)),0,VLOOKUP($D125,'Overall Individual'!$B$2:$N$103,3,FALSE))</f>
        <v>79</v>
      </c>
      <c r="I125" s="185"/>
      <c r="J125" s="67">
        <f>IF(ISNA(VLOOKUP($D125,'Overall Individual'!$B$2:$N$103,4,FALSE)),0,VLOOKUP($D125,'Overall Individual'!$B$2:$N$103,4,FALSE))</f>
        <v>0</v>
      </c>
      <c r="K125" s="185"/>
      <c r="L125" s="67">
        <f>IF(ISNA(VLOOKUP($D125,'Overall Individual'!$B$2:$N$103,5,FALSE)),0,VLOOKUP($D125,'Overall Individual'!$B$2:$N$103,5,FALSE))</f>
        <v>79</v>
      </c>
      <c r="M125" s="185"/>
      <c r="N125" s="68">
        <f>IF(ISNA(VLOOKUP($D125,'Overall Individual'!$B$2:$N$103,6,FALSE)),0,VLOOKUP($D125,'Overall Individual'!$B$2:$N$103,6,FALSE))</f>
        <v>79</v>
      </c>
      <c r="O125" s="198"/>
      <c r="P125" s="100">
        <f>IF(ISNA(VLOOKUP($D125,'Overall Individual'!$B$2:$N$103,7,FALSE)),0,VLOOKUP($D125,'Overall Individual'!$B$2:$N$103,7,FALSE))</f>
        <v>0</v>
      </c>
      <c r="Q125" s="188"/>
      <c r="R125" s="100">
        <f>IF(ISNA(VLOOKUP($D125,'Overall Individual'!$B$2:$N$103,8,FALSE)),0,VLOOKUP($D125,'Overall Individual'!$B$2:$N$103,8,FALSE))</f>
        <v>0</v>
      </c>
      <c r="S125" s="185"/>
      <c r="T125" s="100">
        <f>IF(ISNA(VLOOKUP($D125,'Overall Individual'!$B$2:$N$103,9,FALSE)),0,VLOOKUP($D125,'Overall Individual'!$B$2:$N$103,9,FALSE))</f>
        <v>0</v>
      </c>
      <c r="U125" s="185"/>
      <c r="V125" s="126">
        <f>IF(ISNA(VLOOKUP($D125,'Overall Individual'!$B$2:$N$103,10,FALSE)),0,VLOOKUP($D125,'Overall Individual'!$B$2:$N$103,10,FALSE))</f>
        <v>0</v>
      </c>
      <c r="W125" s="185"/>
      <c r="X125" s="126">
        <f>IF(ISNA(VLOOKUP($D125,'Overall Individual'!$B$2:$N$103,11,FALSE)),0,VLOOKUP($D125,'Overall Individual'!$B$2:$N$103,11,FALSE))</f>
        <v>0</v>
      </c>
      <c r="Y125" s="185"/>
      <c r="Z125" s="126">
        <f>IF(ISNA(VLOOKUP($D125,'Overall Individual'!$B$2:$N$103,12,FALSE)),0,VLOOKUP($D125,'Overall Individual'!$B$2:$N$103,12,FALSE))</f>
        <v>0</v>
      </c>
      <c r="AA125" s="185"/>
    </row>
    <row r="126" spans="1:27" ht="12.75" customHeight="1" thickBot="1" x14ac:dyDescent="0.55000000000000004">
      <c r="A126" s="190"/>
      <c r="B126" s="191"/>
      <c r="C126" s="191"/>
      <c r="D126" s="81" t="s">
        <v>52</v>
      </c>
      <c r="E126" s="76">
        <f>VLOOKUP(D126,Runners!A$2:B$136,2,FALSE)</f>
        <v>200000</v>
      </c>
      <c r="F126" s="194"/>
      <c r="G126" s="196"/>
      <c r="H126" s="70">
        <f>IF(ISNA(VLOOKUP($D126,'Overall Individual'!$B$2:$N$103,3,FALSE)),0,VLOOKUP($D126,'Overall Individual'!$B$2:$N$103,3,FALSE))</f>
        <v>0</v>
      </c>
      <c r="I126" s="186"/>
      <c r="J126" s="71">
        <f>IF(ISNA(VLOOKUP($D126,'Overall Individual'!$B$2:$N$103,4,FALSE)),0,VLOOKUP($D126,'Overall Individual'!$B$2:$N$103,4,FALSE))</f>
        <v>77</v>
      </c>
      <c r="K126" s="186"/>
      <c r="L126" s="71">
        <f>IF(ISNA(VLOOKUP($D126,'Overall Individual'!$B$2:$N$103,5,FALSE)),0,VLOOKUP($D126,'Overall Individual'!$B$2:$N$103,5,FALSE))</f>
        <v>71</v>
      </c>
      <c r="M126" s="186"/>
      <c r="N126" s="72">
        <f>IF(ISNA(VLOOKUP($D126,'Overall Individual'!$B$2:$N$103,6,FALSE)),0,VLOOKUP($D126,'Overall Individual'!$B$2:$N$103,6,FALSE))</f>
        <v>0</v>
      </c>
      <c r="O126" s="199"/>
      <c r="P126" s="127">
        <f>IF(ISNA(VLOOKUP($D126,'Overall Individual'!$B$2:$N$103,7,FALSE)),0,VLOOKUP($D126,'Overall Individual'!$B$2:$N$103,7,FALSE))</f>
        <v>0</v>
      </c>
      <c r="Q126" s="189"/>
      <c r="R126" s="127">
        <f>IF(ISNA(VLOOKUP($D126,'Overall Individual'!$B$2:$N$103,8,FALSE)),0,VLOOKUP($D126,'Overall Individual'!$B$2:$N$103,8,FALSE))</f>
        <v>0</v>
      </c>
      <c r="S126" s="186"/>
      <c r="T126" s="127">
        <f>IF(ISNA(VLOOKUP($D126,'Overall Individual'!$B$2:$N$103,9,FALSE)),0,VLOOKUP($D126,'Overall Individual'!$B$2:$N$103,9,FALSE))</f>
        <v>0</v>
      </c>
      <c r="U126" s="186"/>
      <c r="V126" s="128">
        <f>IF(ISNA(VLOOKUP($D126,'Overall Individual'!$B$2:$N$103,10,FALSE)),0,VLOOKUP($D126,'Overall Individual'!$B$2:$N$103,10,FALSE))</f>
        <v>0</v>
      </c>
      <c r="W126" s="186"/>
      <c r="X126" s="128">
        <f>IF(ISNA(VLOOKUP($D126,'Overall Individual'!$B$2:$N$103,11,FALSE)),0,VLOOKUP($D126,'Overall Individual'!$B$2:$N$103,11,FALSE))</f>
        <v>0</v>
      </c>
      <c r="Y126" s="186"/>
      <c r="Z126" s="128">
        <f>IF(ISNA(VLOOKUP($D126,'Overall Individual'!$B$2:$N$103,12,FALSE)),0,VLOOKUP($D126,'Overall Individual'!$B$2:$N$103,12,FALSE))</f>
        <v>0</v>
      </c>
      <c r="AA126" s="186"/>
    </row>
    <row r="127" spans="1:27" ht="12.75" customHeight="1" thickTop="1" x14ac:dyDescent="0.5">
      <c r="A127" s="190">
        <v>26</v>
      </c>
      <c r="B127" s="190" t="s">
        <v>210</v>
      </c>
      <c r="C127" s="191" t="s">
        <v>169</v>
      </c>
      <c r="D127" s="80" t="s">
        <v>126</v>
      </c>
      <c r="E127" s="74">
        <f>VLOOKUP(D127,Runners!A$2:B$136,2,FALSE)</f>
        <v>225000</v>
      </c>
      <c r="F127" s="192">
        <f>SUM(E127:E131)</f>
        <v>995000</v>
      </c>
      <c r="G127" s="195">
        <v>3</v>
      </c>
      <c r="H127" s="62">
        <f>IF(ISNA(VLOOKUP($D127,'Overall Individual'!$B$2:$N$103,3,FALSE)),0,VLOOKUP($D127,'Overall Individual'!$B$2:$N$103,3,FALSE))</f>
        <v>57</v>
      </c>
      <c r="I127" s="184">
        <f t="shared" ref="I127" si="123">SUM(H127:H131)</f>
        <v>305</v>
      </c>
      <c r="J127" s="64">
        <f>IF(ISNA(VLOOKUP($D127,'Overall Individual'!$B$2:$N$103,4,FALSE)),0,VLOOKUP($D127,'Overall Individual'!$B$2:$N$103,4,FALSE))</f>
        <v>0</v>
      </c>
      <c r="K127" s="184">
        <f t="shared" ref="K127" si="124">SUM(J127:J131)</f>
        <v>155</v>
      </c>
      <c r="L127" s="64">
        <f>IF(ISNA(VLOOKUP($D127,'Overall Individual'!$B$2:$N$103,5,FALSE)),0,VLOOKUP($D127,'Overall Individual'!$B$2:$N$103,5,FALSE))</f>
        <v>54</v>
      </c>
      <c r="M127" s="184">
        <f t="shared" ref="M127" si="125">SUM(L127:L131)</f>
        <v>242</v>
      </c>
      <c r="N127" s="75">
        <f>IF(ISNA(VLOOKUP($D127,'Overall Individual'!$B$2:$N$103,6,FALSE)),0,VLOOKUP($D127,'Overall Individual'!$B$2:$N$103,6,FALSE))</f>
        <v>0</v>
      </c>
      <c r="O127" s="197">
        <f t="shared" ref="O127" si="126">SUM(N127:N131)</f>
        <v>257</v>
      </c>
      <c r="P127" s="124">
        <f>IF(ISNA(VLOOKUP($D127,'Overall Individual'!$B$2:$N$103,7,FALSE)),0,VLOOKUP($D127,'Overall Individual'!$B$2:$N$103,7,FALSE))</f>
        <v>0</v>
      </c>
      <c r="Q127" s="187">
        <f t="shared" ref="Q127" si="127">SUM(P127:P131)</f>
        <v>0</v>
      </c>
      <c r="R127" s="124">
        <f>IF(ISNA(VLOOKUP($D127,'Overall Individual'!$B$2:$N$103,8,FALSE)),0,VLOOKUP($D127,'Overall Individual'!$B$2:$N$103,8,FALSE))</f>
        <v>0</v>
      </c>
      <c r="S127" s="184">
        <f>SUM(R127:R131)</f>
        <v>0</v>
      </c>
      <c r="T127" s="124">
        <f>IF(ISNA(VLOOKUP($D127,'Overall Individual'!$B$2:$N$103,9,FALSE)),0,VLOOKUP($D127,'Overall Individual'!$B$2:$N$103,9,FALSE))</f>
        <v>0</v>
      </c>
      <c r="U127" s="184">
        <f>SUM(T127:T131)</f>
        <v>0</v>
      </c>
      <c r="V127" s="125">
        <f>IF(ISNA(VLOOKUP($D127,'Overall Individual'!$B$2:$N$103,10,FALSE)),0,VLOOKUP($D127,'Overall Individual'!$B$2:$N$103,10,FALSE))</f>
        <v>0</v>
      </c>
      <c r="W127" s="184">
        <f>SUM(V127:V131)</f>
        <v>0</v>
      </c>
      <c r="X127" s="125">
        <f>IF(ISNA(VLOOKUP($D127,'Overall Individual'!$B$2:$N$103,11,FALSE)),0,VLOOKUP($D127,'Overall Individual'!$B$2:$N$103,11,FALSE))</f>
        <v>0</v>
      </c>
      <c r="Y127" s="184">
        <f>SUM(X127:X131)</f>
        <v>0</v>
      </c>
      <c r="Z127" s="125">
        <f>IF(ISNA(VLOOKUP($D127,'Overall Individual'!$B$2:$N$103,12,FALSE)),0,VLOOKUP($D127,'Overall Individual'!$B$2:$N$103,12,FALSE))</f>
        <v>0</v>
      </c>
      <c r="AA127" s="184">
        <f>SUM(Z127:Z131)</f>
        <v>0</v>
      </c>
    </row>
    <row r="128" spans="1:27" ht="12.75" customHeight="1" x14ac:dyDescent="0.5">
      <c r="A128" s="190"/>
      <c r="B128" s="190"/>
      <c r="C128" s="191"/>
      <c r="D128" s="80" t="s">
        <v>94</v>
      </c>
      <c r="E128" s="61">
        <f>VLOOKUP(D128,Runners!A$2:B$136,2,FALSE)</f>
        <v>210000</v>
      </c>
      <c r="F128" s="193"/>
      <c r="G128" s="185"/>
      <c r="H128" s="66">
        <f>IF(ISNA(VLOOKUP($D128,'Overall Individual'!$B$2:$N$103,3,FALSE)),0,VLOOKUP($D128,'Overall Individual'!$B$2:$N$103,3,FALSE))</f>
        <v>0</v>
      </c>
      <c r="I128" s="185"/>
      <c r="J128" s="67">
        <f>IF(ISNA(VLOOKUP($D128,'Overall Individual'!$B$2:$N$103,4,FALSE)),0,VLOOKUP($D128,'Overall Individual'!$B$2:$N$103,4,FALSE))</f>
        <v>74</v>
      </c>
      <c r="K128" s="185"/>
      <c r="L128" s="67">
        <f>IF(ISNA(VLOOKUP($D128,'Overall Individual'!$B$2:$N$103,5,FALSE)),0,VLOOKUP($D128,'Overall Individual'!$B$2:$N$103,5,FALSE))</f>
        <v>0</v>
      </c>
      <c r="M128" s="185"/>
      <c r="N128" s="68">
        <f>IF(ISNA(VLOOKUP($D128,'Overall Individual'!$B$2:$N$103,6,FALSE)),0,VLOOKUP($D128,'Overall Individual'!$B$2:$N$103,6,FALSE))</f>
        <v>70</v>
      </c>
      <c r="O128" s="198"/>
      <c r="P128" s="100">
        <f>IF(ISNA(VLOOKUP($D128,'Overall Individual'!$B$2:$N$103,7,FALSE)),0,VLOOKUP($D128,'Overall Individual'!$B$2:$N$103,7,FALSE))</f>
        <v>0</v>
      </c>
      <c r="Q128" s="188"/>
      <c r="R128" s="100">
        <f>IF(ISNA(VLOOKUP($D128,'Overall Individual'!$B$2:$N$103,8,FALSE)),0,VLOOKUP($D128,'Overall Individual'!$B$2:$N$103,8,FALSE))</f>
        <v>0</v>
      </c>
      <c r="S128" s="185"/>
      <c r="T128" s="100">
        <f>IF(ISNA(VLOOKUP($D128,'Overall Individual'!$B$2:$N$103,9,FALSE)),0,VLOOKUP($D128,'Overall Individual'!$B$2:$N$103,9,FALSE))</f>
        <v>0</v>
      </c>
      <c r="U128" s="185"/>
      <c r="V128" s="126">
        <f>IF(ISNA(VLOOKUP($D128,'Overall Individual'!$B$2:$N$103,10,FALSE)),0,VLOOKUP($D128,'Overall Individual'!$B$2:$N$103,10,FALSE))</f>
        <v>0</v>
      </c>
      <c r="W128" s="185"/>
      <c r="X128" s="126">
        <f>IF(ISNA(VLOOKUP($D128,'Overall Individual'!$B$2:$N$103,11,FALSE)),0,VLOOKUP($D128,'Overall Individual'!$B$2:$N$103,11,FALSE))</f>
        <v>0</v>
      </c>
      <c r="Y128" s="185"/>
      <c r="Z128" s="126">
        <f>IF(ISNA(VLOOKUP($D128,'Overall Individual'!$B$2:$N$103,12,FALSE)),0,VLOOKUP($D128,'Overall Individual'!$B$2:$N$103,12,FALSE))</f>
        <v>0</v>
      </c>
      <c r="AA128" s="185"/>
    </row>
    <row r="129" spans="1:27" ht="12.75" customHeight="1" x14ac:dyDescent="0.5">
      <c r="A129" s="190"/>
      <c r="B129" s="190"/>
      <c r="C129" s="191"/>
      <c r="D129" s="80" t="s">
        <v>120</v>
      </c>
      <c r="E129" s="61">
        <f>VLOOKUP(D129,Runners!A$2:B$136,2,FALSE)</f>
        <v>210000</v>
      </c>
      <c r="F129" s="193"/>
      <c r="G129" s="185"/>
      <c r="H129" s="66">
        <f>IF(ISNA(VLOOKUP($D129,'Overall Individual'!$B$2:$N$103,3,FALSE)),0,VLOOKUP($D129,'Overall Individual'!$B$2:$N$103,3,FALSE))</f>
        <v>93</v>
      </c>
      <c r="I129" s="185"/>
      <c r="J129" s="67">
        <f>IF(ISNA(VLOOKUP($D129,'Overall Individual'!$B$2:$N$103,4,FALSE)),0,VLOOKUP($D129,'Overall Individual'!$B$2:$N$103,4,FALSE))</f>
        <v>81</v>
      </c>
      <c r="K129" s="185"/>
      <c r="L129" s="67">
        <f>IF(ISNA(VLOOKUP($D129,'Overall Individual'!$B$2:$N$103,5,FALSE)),0,VLOOKUP($D129,'Overall Individual'!$B$2:$N$103,5,FALSE))</f>
        <v>98</v>
      </c>
      <c r="M129" s="185"/>
      <c r="N129" s="68">
        <f>IF(ISNA(VLOOKUP($D129,'Overall Individual'!$B$2:$N$103,6,FALSE)),0,VLOOKUP($D129,'Overall Individual'!$B$2:$N$103,6,FALSE))</f>
        <v>98</v>
      </c>
      <c r="O129" s="198"/>
      <c r="P129" s="100">
        <f>IF(ISNA(VLOOKUP($D129,'Overall Individual'!$B$2:$N$103,7,FALSE)),0,VLOOKUP($D129,'Overall Individual'!$B$2:$N$103,7,FALSE))</f>
        <v>0</v>
      </c>
      <c r="Q129" s="188"/>
      <c r="R129" s="100">
        <f>IF(ISNA(VLOOKUP($D129,'Overall Individual'!$B$2:$N$103,8,FALSE)),0,VLOOKUP($D129,'Overall Individual'!$B$2:$N$103,8,FALSE))</f>
        <v>0</v>
      </c>
      <c r="S129" s="185"/>
      <c r="T129" s="100">
        <f>IF(ISNA(VLOOKUP($D129,'Overall Individual'!$B$2:$N$103,9,FALSE)),0,VLOOKUP($D129,'Overall Individual'!$B$2:$N$103,9,FALSE))</f>
        <v>0</v>
      </c>
      <c r="U129" s="185"/>
      <c r="V129" s="126">
        <f>IF(ISNA(VLOOKUP($D129,'Overall Individual'!$B$2:$N$103,10,FALSE)),0,VLOOKUP($D129,'Overall Individual'!$B$2:$N$103,10,FALSE))</f>
        <v>0</v>
      </c>
      <c r="W129" s="185"/>
      <c r="X129" s="126">
        <f>IF(ISNA(VLOOKUP($D129,'Overall Individual'!$B$2:$N$103,11,FALSE)),0,VLOOKUP($D129,'Overall Individual'!$B$2:$N$103,11,FALSE))</f>
        <v>0</v>
      </c>
      <c r="Y129" s="185"/>
      <c r="Z129" s="126">
        <f>IF(ISNA(VLOOKUP($D129,'Overall Individual'!$B$2:$N$103,12,FALSE)),0,VLOOKUP($D129,'Overall Individual'!$B$2:$N$103,12,FALSE))</f>
        <v>0</v>
      </c>
      <c r="AA129" s="185"/>
    </row>
    <row r="130" spans="1:27" ht="12.75" customHeight="1" x14ac:dyDescent="0.5">
      <c r="A130" s="190"/>
      <c r="B130" s="190"/>
      <c r="C130" s="191"/>
      <c r="D130" s="80" t="s">
        <v>138</v>
      </c>
      <c r="E130" s="61">
        <f>VLOOKUP(D130,Runners!A$2:B$136,2,FALSE)</f>
        <v>225000</v>
      </c>
      <c r="F130" s="193"/>
      <c r="G130" s="185"/>
      <c r="H130" s="66">
        <f>IF(ISNA(VLOOKUP($D130,'Overall Individual'!$B$2:$N$103,3,FALSE)),0,VLOOKUP($D130,'Overall Individual'!$B$2:$N$103,3,FALSE))</f>
        <v>90</v>
      </c>
      <c r="I130" s="185"/>
      <c r="J130" s="67">
        <f>IF(ISNA(VLOOKUP($D130,'Overall Individual'!$B$2:$N$103,4,FALSE)),0,VLOOKUP($D130,'Overall Individual'!$B$2:$N$103,4,FALSE))</f>
        <v>0</v>
      </c>
      <c r="K130" s="185"/>
      <c r="L130" s="67">
        <f>IF(ISNA(VLOOKUP($D130,'Overall Individual'!$B$2:$N$103,5,FALSE)),0,VLOOKUP($D130,'Overall Individual'!$B$2:$N$103,5,FALSE))</f>
        <v>90</v>
      </c>
      <c r="M130" s="185"/>
      <c r="N130" s="68">
        <f>IF(ISNA(VLOOKUP($D130,'Overall Individual'!$B$2:$N$103,6,FALSE)),0,VLOOKUP($D130,'Overall Individual'!$B$2:$N$103,6,FALSE))</f>
        <v>89</v>
      </c>
      <c r="O130" s="198"/>
      <c r="P130" s="100">
        <f>IF(ISNA(VLOOKUP($D130,'Overall Individual'!$B$2:$N$103,7,FALSE)),0,VLOOKUP($D130,'Overall Individual'!$B$2:$N$103,7,FALSE))</f>
        <v>0</v>
      </c>
      <c r="Q130" s="188"/>
      <c r="R130" s="100">
        <f>IF(ISNA(VLOOKUP($D130,'Overall Individual'!$B$2:$N$103,8,FALSE)),0,VLOOKUP($D130,'Overall Individual'!$B$2:$N$103,8,FALSE))</f>
        <v>0</v>
      </c>
      <c r="S130" s="185"/>
      <c r="T130" s="100">
        <f>IF(ISNA(VLOOKUP($D130,'Overall Individual'!$B$2:$N$103,9,FALSE)),0,VLOOKUP($D130,'Overall Individual'!$B$2:$N$103,9,FALSE))</f>
        <v>0</v>
      </c>
      <c r="U130" s="185"/>
      <c r="V130" s="126">
        <f>IF(ISNA(VLOOKUP($D130,'Overall Individual'!$B$2:$N$103,10,FALSE)),0,VLOOKUP($D130,'Overall Individual'!$B$2:$N$103,10,FALSE))</f>
        <v>0</v>
      </c>
      <c r="W130" s="185"/>
      <c r="X130" s="126">
        <f>IF(ISNA(VLOOKUP($D130,'Overall Individual'!$B$2:$N$103,11,FALSE)),0,VLOOKUP($D130,'Overall Individual'!$B$2:$N$103,11,FALSE))</f>
        <v>0</v>
      </c>
      <c r="Y130" s="185"/>
      <c r="Z130" s="126">
        <f>IF(ISNA(VLOOKUP($D130,'Overall Individual'!$B$2:$N$103,12,FALSE)),0,VLOOKUP($D130,'Overall Individual'!$B$2:$N$103,12,FALSE))</f>
        <v>0</v>
      </c>
      <c r="AA130" s="185"/>
    </row>
    <row r="131" spans="1:27" ht="12.75" customHeight="1" thickBot="1" x14ac:dyDescent="0.55000000000000004">
      <c r="A131" s="190"/>
      <c r="B131" s="190"/>
      <c r="C131" s="191"/>
      <c r="D131" s="80" t="s">
        <v>116</v>
      </c>
      <c r="E131" s="76">
        <f>VLOOKUP(D131,Runners!A$2:B$136,2,FALSE)</f>
        <v>125000</v>
      </c>
      <c r="F131" s="194"/>
      <c r="G131" s="196"/>
      <c r="H131" s="70">
        <f>IF(ISNA(VLOOKUP($D131,'Overall Individual'!$B$2:$N$103,3,FALSE)),0,VLOOKUP($D131,'Overall Individual'!$B$2:$N$103,3,FALSE))</f>
        <v>65</v>
      </c>
      <c r="I131" s="186"/>
      <c r="J131" s="71">
        <f>IF(ISNA(VLOOKUP($D131,'Overall Individual'!$B$2:$N$103,4,FALSE)),0,VLOOKUP($D131,'Overall Individual'!$B$2:$N$103,4,FALSE))</f>
        <v>0</v>
      </c>
      <c r="K131" s="186"/>
      <c r="L131" s="71">
        <f>IF(ISNA(VLOOKUP($D131,'Overall Individual'!$B$2:$N$103,5,FALSE)),0,VLOOKUP($D131,'Overall Individual'!$B$2:$N$103,5,FALSE))</f>
        <v>0</v>
      </c>
      <c r="M131" s="186"/>
      <c r="N131" s="72">
        <f>IF(ISNA(VLOOKUP($D131,'Overall Individual'!$B$2:$N$103,6,FALSE)),0,VLOOKUP($D131,'Overall Individual'!$B$2:$N$103,6,FALSE))</f>
        <v>0</v>
      </c>
      <c r="O131" s="199"/>
      <c r="P131" s="127">
        <f>IF(ISNA(VLOOKUP($D131,'Overall Individual'!$B$2:$N$103,7,FALSE)),0,VLOOKUP($D131,'Overall Individual'!$B$2:$N$103,7,FALSE))</f>
        <v>0</v>
      </c>
      <c r="Q131" s="189"/>
      <c r="R131" s="127">
        <f>IF(ISNA(VLOOKUP($D131,'Overall Individual'!$B$2:$N$103,8,FALSE)),0,VLOOKUP($D131,'Overall Individual'!$B$2:$N$103,8,FALSE))</f>
        <v>0</v>
      </c>
      <c r="S131" s="186"/>
      <c r="T131" s="127">
        <f>IF(ISNA(VLOOKUP($D131,'Overall Individual'!$B$2:$N$103,9,FALSE)),0,VLOOKUP($D131,'Overall Individual'!$B$2:$N$103,9,FALSE))</f>
        <v>0</v>
      </c>
      <c r="U131" s="186"/>
      <c r="V131" s="128">
        <f>IF(ISNA(VLOOKUP($D131,'Overall Individual'!$B$2:$N$103,10,FALSE)),0,VLOOKUP($D131,'Overall Individual'!$B$2:$N$103,10,FALSE))</f>
        <v>0</v>
      </c>
      <c r="W131" s="186"/>
      <c r="X131" s="128">
        <f>IF(ISNA(VLOOKUP($D131,'Overall Individual'!$B$2:$N$103,11,FALSE)),0,VLOOKUP($D131,'Overall Individual'!$B$2:$N$103,11,FALSE))</f>
        <v>0</v>
      </c>
      <c r="Y131" s="186"/>
      <c r="Z131" s="128">
        <f>IF(ISNA(VLOOKUP($D131,'Overall Individual'!$B$2:$N$103,12,FALSE)),0,VLOOKUP($D131,'Overall Individual'!$B$2:$N$103,12,FALSE))</f>
        <v>0</v>
      </c>
      <c r="AA131" s="186"/>
    </row>
    <row r="132" spans="1:27" ht="12.75" customHeight="1" thickTop="1" x14ac:dyDescent="0.5">
      <c r="A132" s="190">
        <v>27</v>
      </c>
      <c r="B132" s="191" t="s">
        <v>211</v>
      </c>
      <c r="C132" s="191" t="s">
        <v>169</v>
      </c>
      <c r="D132" s="79" t="s">
        <v>104</v>
      </c>
      <c r="E132" s="74">
        <f>VLOOKUP(D132,Runners!A$2:B$136,2,FALSE)</f>
        <v>215000</v>
      </c>
      <c r="F132" s="192">
        <f>SUM(E132:E136)</f>
        <v>995000</v>
      </c>
      <c r="G132" s="195">
        <v>3</v>
      </c>
      <c r="H132" s="62">
        <f>IF(ISNA(VLOOKUP($D132,'Overall Individual'!$B$2:$N$103,3,FALSE)),0,VLOOKUP($D132,'Overall Individual'!$B$2:$N$103,3,FALSE))</f>
        <v>0</v>
      </c>
      <c r="I132" s="184">
        <f t="shared" ref="I132" si="128">SUM(H132:H136)</f>
        <v>265</v>
      </c>
      <c r="J132" s="64">
        <f>IF(ISNA(VLOOKUP($D132,'Overall Individual'!$B$2:$N$103,4,FALSE)),0,VLOOKUP($D132,'Overall Individual'!$B$2:$N$103,4,FALSE))</f>
        <v>86</v>
      </c>
      <c r="K132" s="184">
        <f t="shared" ref="K132" si="129">SUM(J132:J136)</f>
        <v>411</v>
      </c>
      <c r="L132" s="64">
        <f>IF(ISNA(VLOOKUP($D132,'Overall Individual'!$B$2:$N$103,5,FALSE)),0,VLOOKUP($D132,'Overall Individual'!$B$2:$N$103,5,FALSE))</f>
        <v>0</v>
      </c>
      <c r="M132" s="184">
        <f t="shared" ref="M132" si="130">SUM(L132:L136)</f>
        <v>255</v>
      </c>
      <c r="N132" s="75">
        <f>IF(ISNA(VLOOKUP($D132,'Overall Individual'!$B$2:$N$103,6,FALSE)),0,VLOOKUP($D132,'Overall Individual'!$B$2:$N$103,6,FALSE))</f>
        <v>78</v>
      </c>
      <c r="O132" s="197">
        <f t="shared" ref="O132" si="131">SUM(N132:N136)</f>
        <v>264</v>
      </c>
      <c r="P132" s="124">
        <f>IF(ISNA(VLOOKUP($D132,'Overall Individual'!$B$2:$N$103,7,FALSE)),0,VLOOKUP($D132,'Overall Individual'!$B$2:$N$103,7,FALSE))</f>
        <v>0</v>
      </c>
      <c r="Q132" s="187">
        <f t="shared" ref="Q132" si="132">SUM(P132:P136)</f>
        <v>0</v>
      </c>
      <c r="R132" s="124">
        <f>IF(ISNA(VLOOKUP($D132,'Overall Individual'!$B$2:$N$103,8,FALSE)),0,VLOOKUP($D132,'Overall Individual'!$B$2:$N$103,8,FALSE))</f>
        <v>0</v>
      </c>
      <c r="S132" s="184">
        <f>SUM(R132:R136)</f>
        <v>0</v>
      </c>
      <c r="T132" s="124">
        <f>IF(ISNA(VLOOKUP($D132,'Overall Individual'!$B$2:$N$103,9,FALSE)),0,VLOOKUP($D132,'Overall Individual'!$B$2:$N$103,9,FALSE))</f>
        <v>0</v>
      </c>
      <c r="U132" s="184">
        <f>SUM(T132:T136)</f>
        <v>0</v>
      </c>
      <c r="V132" s="125">
        <f>IF(ISNA(VLOOKUP($D132,'Overall Individual'!$B$2:$N$103,10,FALSE)),0,VLOOKUP($D132,'Overall Individual'!$B$2:$N$103,10,FALSE))</f>
        <v>0</v>
      </c>
      <c r="W132" s="184">
        <f>SUM(V132:V136)</f>
        <v>0</v>
      </c>
      <c r="X132" s="125">
        <f>IF(ISNA(VLOOKUP($D132,'Overall Individual'!$B$2:$N$103,11,FALSE)),0,VLOOKUP($D132,'Overall Individual'!$B$2:$N$103,11,FALSE))</f>
        <v>0</v>
      </c>
      <c r="Y132" s="184">
        <f>SUM(X132:X136)</f>
        <v>0</v>
      </c>
      <c r="Z132" s="125">
        <f>IF(ISNA(VLOOKUP($D132,'Overall Individual'!$B$2:$N$103,12,FALSE)),0,VLOOKUP($D132,'Overall Individual'!$B$2:$N$103,12,FALSE))</f>
        <v>0</v>
      </c>
      <c r="AA132" s="184">
        <f>SUM(Z132:Z136)</f>
        <v>0</v>
      </c>
    </row>
    <row r="133" spans="1:27" ht="12.75" customHeight="1" x14ac:dyDescent="0.5">
      <c r="A133" s="190"/>
      <c r="B133" s="191"/>
      <c r="C133" s="191"/>
      <c r="D133" s="80" t="s">
        <v>73</v>
      </c>
      <c r="E133" s="61">
        <f>VLOOKUP(D133,Runners!A$2:B$136,2,FALSE)</f>
        <v>185000</v>
      </c>
      <c r="F133" s="193"/>
      <c r="G133" s="185"/>
      <c r="H133" s="66">
        <f>IF(ISNA(VLOOKUP($D133,'Overall Individual'!$B$2:$N$103,3,FALSE)),0,VLOOKUP($D133,'Overall Individual'!$B$2:$N$103,3,FALSE))</f>
        <v>71</v>
      </c>
      <c r="I133" s="185"/>
      <c r="J133" s="67">
        <f>IF(ISNA(VLOOKUP($D133,'Overall Individual'!$B$2:$N$103,4,FALSE)),0,VLOOKUP($D133,'Overall Individual'!$B$2:$N$103,4,FALSE))</f>
        <v>65</v>
      </c>
      <c r="K133" s="185"/>
      <c r="L133" s="67">
        <f>IF(ISNA(VLOOKUP($D133,'Overall Individual'!$B$2:$N$103,5,FALSE)),0,VLOOKUP($D133,'Overall Individual'!$B$2:$N$103,5,FALSE))</f>
        <v>67</v>
      </c>
      <c r="M133" s="185"/>
      <c r="N133" s="68">
        <f>IF(ISNA(VLOOKUP($D133,'Overall Individual'!$B$2:$N$103,6,FALSE)),0,VLOOKUP($D133,'Overall Individual'!$B$2:$N$103,6,FALSE))</f>
        <v>0</v>
      </c>
      <c r="O133" s="198"/>
      <c r="P133" s="100">
        <f>IF(ISNA(VLOOKUP($D133,'Overall Individual'!$B$2:$N$103,7,FALSE)),0,VLOOKUP($D133,'Overall Individual'!$B$2:$N$103,7,FALSE))</f>
        <v>0</v>
      </c>
      <c r="Q133" s="188"/>
      <c r="R133" s="100">
        <f>IF(ISNA(VLOOKUP($D133,'Overall Individual'!$B$2:$N$103,8,FALSE)),0,VLOOKUP($D133,'Overall Individual'!$B$2:$N$103,8,FALSE))</f>
        <v>0</v>
      </c>
      <c r="S133" s="185"/>
      <c r="T133" s="100">
        <f>IF(ISNA(VLOOKUP($D133,'Overall Individual'!$B$2:$N$103,9,FALSE)),0,VLOOKUP($D133,'Overall Individual'!$B$2:$N$103,9,FALSE))</f>
        <v>0</v>
      </c>
      <c r="U133" s="185"/>
      <c r="V133" s="126">
        <f>IF(ISNA(VLOOKUP($D133,'Overall Individual'!$B$2:$N$103,10,FALSE)),0,VLOOKUP($D133,'Overall Individual'!$B$2:$N$103,10,FALSE))</f>
        <v>0</v>
      </c>
      <c r="W133" s="185"/>
      <c r="X133" s="126">
        <f>IF(ISNA(VLOOKUP($D133,'Overall Individual'!$B$2:$N$103,11,FALSE)),0,VLOOKUP($D133,'Overall Individual'!$B$2:$N$103,11,FALSE))</f>
        <v>0</v>
      </c>
      <c r="Y133" s="185"/>
      <c r="Z133" s="126">
        <f>IF(ISNA(VLOOKUP($D133,'Overall Individual'!$B$2:$N$103,12,FALSE)),0,VLOOKUP($D133,'Overall Individual'!$B$2:$N$103,12,FALSE))</f>
        <v>0</v>
      </c>
      <c r="AA133" s="185"/>
    </row>
    <row r="134" spans="1:27" ht="12.75" customHeight="1" x14ac:dyDescent="0.5">
      <c r="A134" s="190"/>
      <c r="B134" s="191"/>
      <c r="C134" s="191"/>
      <c r="D134" s="80" t="s">
        <v>84</v>
      </c>
      <c r="E134" s="61">
        <f>VLOOKUP(D134,Runners!A$2:B$136,2,FALSE)</f>
        <v>170000</v>
      </c>
      <c r="F134" s="193"/>
      <c r="G134" s="185"/>
      <c r="H134" s="66">
        <f>IF(ISNA(VLOOKUP($D134,'Overall Individual'!$B$2:$N$103,3,FALSE)),0,VLOOKUP($D134,'Overall Individual'!$B$2:$N$103,3,FALSE))</f>
        <v>0</v>
      </c>
      <c r="I134" s="185"/>
      <c r="J134" s="67">
        <f>IF(ISNA(VLOOKUP($D134,'Overall Individual'!$B$2:$N$103,4,FALSE)),0,VLOOKUP($D134,'Overall Individual'!$B$2:$N$103,4,FALSE))</f>
        <v>70</v>
      </c>
      <c r="K134" s="185"/>
      <c r="L134" s="67">
        <f>IF(ISNA(VLOOKUP($D134,'Overall Individual'!$B$2:$N$103,5,FALSE)),0,VLOOKUP($D134,'Overall Individual'!$B$2:$N$103,5,FALSE))</f>
        <v>0</v>
      </c>
      <c r="M134" s="185"/>
      <c r="N134" s="68">
        <f>IF(ISNA(VLOOKUP($D134,'Overall Individual'!$B$2:$N$103,6,FALSE)),0,VLOOKUP($D134,'Overall Individual'!$B$2:$N$103,6,FALSE))</f>
        <v>0</v>
      </c>
      <c r="O134" s="198"/>
      <c r="P134" s="100">
        <f>IF(ISNA(VLOOKUP($D134,'Overall Individual'!$B$2:$N$103,7,FALSE)),0,VLOOKUP($D134,'Overall Individual'!$B$2:$N$103,7,FALSE))</f>
        <v>0</v>
      </c>
      <c r="Q134" s="188"/>
      <c r="R134" s="100">
        <f>IF(ISNA(VLOOKUP($D134,'Overall Individual'!$B$2:$N$103,8,FALSE)),0,VLOOKUP($D134,'Overall Individual'!$B$2:$N$103,8,FALSE))</f>
        <v>0</v>
      </c>
      <c r="S134" s="185"/>
      <c r="T134" s="100">
        <f>IF(ISNA(VLOOKUP($D134,'Overall Individual'!$B$2:$N$103,9,FALSE)),0,VLOOKUP($D134,'Overall Individual'!$B$2:$N$103,9,FALSE))</f>
        <v>0</v>
      </c>
      <c r="U134" s="185"/>
      <c r="V134" s="126">
        <f>IF(ISNA(VLOOKUP($D134,'Overall Individual'!$B$2:$N$103,10,FALSE)),0,VLOOKUP($D134,'Overall Individual'!$B$2:$N$103,10,FALSE))</f>
        <v>0</v>
      </c>
      <c r="W134" s="185"/>
      <c r="X134" s="126">
        <f>IF(ISNA(VLOOKUP($D134,'Overall Individual'!$B$2:$N$103,11,FALSE)),0,VLOOKUP($D134,'Overall Individual'!$B$2:$N$103,11,FALSE))</f>
        <v>0</v>
      </c>
      <c r="Y134" s="185"/>
      <c r="Z134" s="126">
        <f>IF(ISNA(VLOOKUP($D134,'Overall Individual'!$B$2:$N$103,12,FALSE)),0,VLOOKUP($D134,'Overall Individual'!$B$2:$N$103,12,FALSE))</f>
        <v>0</v>
      </c>
      <c r="AA134" s="185"/>
    </row>
    <row r="135" spans="1:27" ht="12.75" customHeight="1" x14ac:dyDescent="0.5">
      <c r="A135" s="190"/>
      <c r="B135" s="191"/>
      <c r="C135" s="191"/>
      <c r="D135" s="80" t="s">
        <v>102</v>
      </c>
      <c r="E135" s="61">
        <f>VLOOKUP(D135,Runners!A$2:B$136,2,FALSE)</f>
        <v>250000</v>
      </c>
      <c r="F135" s="193"/>
      <c r="G135" s="185"/>
      <c r="H135" s="66">
        <f>IF(ISNA(VLOOKUP($D135,'Overall Individual'!$B$2:$N$103,3,FALSE)),0,VLOOKUP($D135,'Overall Individual'!$B$2:$N$103,3,FALSE))</f>
        <v>98</v>
      </c>
      <c r="I135" s="185"/>
      <c r="J135" s="67">
        <f>IF(ISNA(VLOOKUP($D135,'Overall Individual'!$B$2:$N$103,4,FALSE)),0,VLOOKUP($D135,'Overall Individual'!$B$2:$N$103,4,FALSE))</f>
        <v>99</v>
      </c>
      <c r="K135" s="185"/>
      <c r="L135" s="67">
        <f>IF(ISNA(VLOOKUP($D135,'Overall Individual'!$B$2:$N$103,5,FALSE)),0,VLOOKUP($D135,'Overall Individual'!$B$2:$N$103,5,FALSE))</f>
        <v>96</v>
      </c>
      <c r="M135" s="185"/>
      <c r="N135" s="68">
        <f>IF(ISNA(VLOOKUP($D135,'Overall Individual'!$B$2:$N$103,6,FALSE)),0,VLOOKUP($D135,'Overall Individual'!$B$2:$N$103,6,FALSE))</f>
        <v>96</v>
      </c>
      <c r="O135" s="198"/>
      <c r="P135" s="100">
        <f>IF(ISNA(VLOOKUP($D135,'Overall Individual'!$B$2:$N$103,7,FALSE)),0,VLOOKUP($D135,'Overall Individual'!$B$2:$N$103,7,FALSE))</f>
        <v>0</v>
      </c>
      <c r="Q135" s="188"/>
      <c r="R135" s="100">
        <f>IF(ISNA(VLOOKUP($D135,'Overall Individual'!$B$2:$N$103,8,FALSE)),0,VLOOKUP($D135,'Overall Individual'!$B$2:$N$103,8,FALSE))</f>
        <v>0</v>
      </c>
      <c r="S135" s="185"/>
      <c r="T135" s="100">
        <f>IF(ISNA(VLOOKUP($D135,'Overall Individual'!$B$2:$N$103,9,FALSE)),0,VLOOKUP($D135,'Overall Individual'!$B$2:$N$103,9,FALSE))</f>
        <v>0</v>
      </c>
      <c r="U135" s="185"/>
      <c r="V135" s="126">
        <f>IF(ISNA(VLOOKUP($D135,'Overall Individual'!$B$2:$N$103,10,FALSE)),0,VLOOKUP($D135,'Overall Individual'!$B$2:$N$103,10,FALSE))</f>
        <v>0</v>
      </c>
      <c r="W135" s="185"/>
      <c r="X135" s="126">
        <f>IF(ISNA(VLOOKUP($D135,'Overall Individual'!$B$2:$N$103,11,FALSE)),0,VLOOKUP($D135,'Overall Individual'!$B$2:$N$103,11,FALSE))</f>
        <v>0</v>
      </c>
      <c r="Y135" s="185"/>
      <c r="Z135" s="126">
        <f>IF(ISNA(VLOOKUP($D135,'Overall Individual'!$B$2:$N$103,12,FALSE)),0,VLOOKUP($D135,'Overall Individual'!$B$2:$N$103,12,FALSE))</f>
        <v>0</v>
      </c>
      <c r="AA135" s="185"/>
    </row>
    <row r="136" spans="1:27" ht="12.75" customHeight="1" thickBot="1" x14ac:dyDescent="0.55000000000000004">
      <c r="A136" s="190"/>
      <c r="B136" s="191"/>
      <c r="C136" s="191"/>
      <c r="D136" s="81" t="s">
        <v>125</v>
      </c>
      <c r="E136" s="76">
        <f>VLOOKUP(D136,Runners!A$2:B$136,2,FALSE)</f>
        <v>175000</v>
      </c>
      <c r="F136" s="194"/>
      <c r="G136" s="196"/>
      <c r="H136" s="70">
        <f>IF(ISNA(VLOOKUP($D136,'Overall Individual'!$B$2:$N$103,3,FALSE)),0,VLOOKUP($D136,'Overall Individual'!$B$2:$N$103,3,FALSE))</f>
        <v>96</v>
      </c>
      <c r="I136" s="186"/>
      <c r="J136" s="71">
        <f>IF(ISNA(VLOOKUP($D136,'Overall Individual'!$B$2:$N$103,4,FALSE)),0,VLOOKUP($D136,'Overall Individual'!$B$2:$N$103,4,FALSE))</f>
        <v>91</v>
      </c>
      <c r="K136" s="186"/>
      <c r="L136" s="71">
        <f>IF(ISNA(VLOOKUP($D136,'Overall Individual'!$B$2:$N$103,5,FALSE)),0,VLOOKUP($D136,'Overall Individual'!$B$2:$N$103,5,FALSE))</f>
        <v>92</v>
      </c>
      <c r="M136" s="186"/>
      <c r="N136" s="72">
        <f>IF(ISNA(VLOOKUP($D136,'Overall Individual'!$B$2:$N$103,6,FALSE)),0,VLOOKUP($D136,'Overall Individual'!$B$2:$N$103,6,FALSE))</f>
        <v>90</v>
      </c>
      <c r="O136" s="199"/>
      <c r="P136" s="127">
        <f>IF(ISNA(VLOOKUP($D136,'Overall Individual'!$B$2:$N$103,7,FALSE)),0,VLOOKUP($D136,'Overall Individual'!$B$2:$N$103,7,FALSE))</f>
        <v>0</v>
      </c>
      <c r="Q136" s="189"/>
      <c r="R136" s="127">
        <f>IF(ISNA(VLOOKUP($D136,'Overall Individual'!$B$2:$N$103,8,FALSE)),0,VLOOKUP($D136,'Overall Individual'!$B$2:$N$103,8,FALSE))</f>
        <v>0</v>
      </c>
      <c r="S136" s="186"/>
      <c r="T136" s="127">
        <f>IF(ISNA(VLOOKUP($D136,'Overall Individual'!$B$2:$N$103,9,FALSE)),0,VLOOKUP($D136,'Overall Individual'!$B$2:$N$103,9,FALSE))</f>
        <v>0</v>
      </c>
      <c r="U136" s="186"/>
      <c r="V136" s="128">
        <f>IF(ISNA(VLOOKUP($D136,'Overall Individual'!$B$2:$N$103,10,FALSE)),0,VLOOKUP($D136,'Overall Individual'!$B$2:$N$103,10,FALSE))</f>
        <v>0</v>
      </c>
      <c r="W136" s="186"/>
      <c r="X136" s="128">
        <f>IF(ISNA(VLOOKUP($D136,'Overall Individual'!$B$2:$N$103,11,FALSE)),0,VLOOKUP($D136,'Overall Individual'!$B$2:$N$103,11,FALSE))</f>
        <v>0</v>
      </c>
      <c r="Y136" s="186"/>
      <c r="Z136" s="128">
        <f>IF(ISNA(VLOOKUP($D136,'Overall Individual'!$B$2:$N$103,12,FALSE)),0,VLOOKUP($D136,'Overall Individual'!$B$2:$N$103,12,FALSE))</f>
        <v>0</v>
      </c>
      <c r="AA136" s="186"/>
    </row>
    <row r="137" spans="1:27" ht="12.75" customHeight="1" thickTop="1" x14ac:dyDescent="0.5">
      <c r="A137" s="190">
        <v>28</v>
      </c>
      <c r="B137" s="191" t="s">
        <v>212</v>
      </c>
      <c r="C137" s="191" t="s">
        <v>169</v>
      </c>
      <c r="D137" s="80" t="s">
        <v>93</v>
      </c>
      <c r="E137" s="74">
        <f>VLOOKUP(D137,Runners!A$2:B$136,2,FALSE)</f>
        <v>250000</v>
      </c>
      <c r="F137" s="192">
        <f>SUM(E137:E141)</f>
        <v>970000</v>
      </c>
      <c r="G137" s="195">
        <v>3</v>
      </c>
      <c r="H137" s="62">
        <f>IF(ISNA(VLOOKUP($D137,'Overall Individual'!$B$2:$N$103,3,FALSE)),0,VLOOKUP($D137,'Overall Individual'!$B$2:$N$103,3,FALSE))</f>
        <v>87</v>
      </c>
      <c r="I137" s="184">
        <f t="shared" ref="I137" si="133">SUM(H137:H141)</f>
        <v>168</v>
      </c>
      <c r="J137" s="64">
        <f>IF(ISNA(VLOOKUP($D137,'Overall Individual'!$B$2:$N$103,4,FALSE)),0,VLOOKUP($D137,'Overall Individual'!$B$2:$N$103,4,FALSE))</f>
        <v>90</v>
      </c>
      <c r="K137" s="184">
        <f t="shared" ref="K137" si="134">SUM(J137:J141)</f>
        <v>325</v>
      </c>
      <c r="L137" s="64">
        <f>IF(ISNA(VLOOKUP($D137,'Overall Individual'!$B$2:$N$103,5,FALSE)),0,VLOOKUP($D137,'Overall Individual'!$B$2:$N$103,5,FALSE))</f>
        <v>87</v>
      </c>
      <c r="M137" s="184">
        <f t="shared" ref="M137" si="135">SUM(L137:L141)</f>
        <v>236</v>
      </c>
      <c r="N137" s="75">
        <f>IF(ISNA(VLOOKUP($D137,'Overall Individual'!$B$2:$N$103,6,FALSE)),0,VLOOKUP($D137,'Overall Individual'!$B$2:$N$103,6,FALSE))</f>
        <v>77</v>
      </c>
      <c r="O137" s="197">
        <f t="shared" ref="O137" si="136">SUM(N137:N141)</f>
        <v>228</v>
      </c>
      <c r="P137" s="124">
        <f>IF(ISNA(VLOOKUP($D137,'Overall Individual'!$B$2:$N$103,7,FALSE)),0,VLOOKUP($D137,'Overall Individual'!$B$2:$N$103,7,FALSE))</f>
        <v>0</v>
      </c>
      <c r="Q137" s="187">
        <f t="shared" ref="Q137" si="137">SUM(P137:P141)</f>
        <v>0</v>
      </c>
      <c r="R137" s="124">
        <f>IF(ISNA(VLOOKUP($D137,'Overall Individual'!$B$2:$N$103,8,FALSE)),0,VLOOKUP($D137,'Overall Individual'!$B$2:$N$103,8,FALSE))</f>
        <v>0</v>
      </c>
      <c r="S137" s="184">
        <f>SUM(R137:R141)</f>
        <v>0</v>
      </c>
      <c r="T137" s="124">
        <f>IF(ISNA(VLOOKUP($D137,'Overall Individual'!$B$2:$N$103,9,FALSE)),0,VLOOKUP($D137,'Overall Individual'!$B$2:$N$103,9,FALSE))</f>
        <v>0</v>
      </c>
      <c r="U137" s="184">
        <f>SUM(T137:T141)</f>
        <v>0</v>
      </c>
      <c r="V137" s="125">
        <f>IF(ISNA(VLOOKUP($D137,'Overall Individual'!$B$2:$N$103,10,FALSE)),0,VLOOKUP($D137,'Overall Individual'!$B$2:$N$103,10,FALSE))</f>
        <v>0</v>
      </c>
      <c r="W137" s="184">
        <f>SUM(V137:V141)</f>
        <v>0</v>
      </c>
      <c r="X137" s="125">
        <f>IF(ISNA(VLOOKUP($D137,'Overall Individual'!$B$2:$N$103,11,FALSE)),0,VLOOKUP($D137,'Overall Individual'!$B$2:$N$103,11,FALSE))</f>
        <v>0</v>
      </c>
      <c r="Y137" s="184">
        <f>SUM(X137:X141)</f>
        <v>0</v>
      </c>
      <c r="Z137" s="125">
        <f>IF(ISNA(VLOOKUP($D137,'Overall Individual'!$B$2:$N$103,12,FALSE)),0,VLOOKUP($D137,'Overall Individual'!$B$2:$N$103,12,FALSE))</f>
        <v>0</v>
      </c>
      <c r="AA137" s="184">
        <f>SUM(Z137:Z141)</f>
        <v>0</v>
      </c>
    </row>
    <row r="138" spans="1:27" ht="12.75" customHeight="1" x14ac:dyDescent="0.5">
      <c r="A138" s="190"/>
      <c r="B138" s="191"/>
      <c r="C138" s="191"/>
      <c r="D138" s="80" t="s">
        <v>133</v>
      </c>
      <c r="E138" s="61">
        <f>VLOOKUP(D138,Runners!A$2:B$136,2,FALSE)</f>
        <v>225000</v>
      </c>
      <c r="F138" s="193"/>
      <c r="G138" s="185"/>
      <c r="H138" s="66">
        <f>IF(ISNA(VLOOKUP($D138,'Overall Individual'!$B$2:$N$103,3,FALSE)),0,VLOOKUP($D138,'Overall Individual'!$B$2:$N$103,3,FALSE))</f>
        <v>0</v>
      </c>
      <c r="I138" s="185"/>
      <c r="J138" s="67">
        <f>IF(ISNA(VLOOKUP($D138,'Overall Individual'!$B$2:$N$103,4,FALSE)),0,VLOOKUP($D138,'Overall Individual'!$B$2:$N$103,4,FALSE))</f>
        <v>83</v>
      </c>
      <c r="K138" s="185"/>
      <c r="L138" s="67">
        <f>IF(ISNA(VLOOKUP($D138,'Overall Individual'!$B$2:$N$103,5,FALSE)),0,VLOOKUP($D138,'Overall Individual'!$B$2:$N$103,5,FALSE))</f>
        <v>75</v>
      </c>
      <c r="M138" s="185"/>
      <c r="N138" s="68">
        <f>IF(ISNA(VLOOKUP($D138,'Overall Individual'!$B$2:$N$103,6,FALSE)),0,VLOOKUP($D138,'Overall Individual'!$B$2:$N$103,6,FALSE))</f>
        <v>75</v>
      </c>
      <c r="O138" s="198"/>
      <c r="P138" s="100">
        <f>IF(ISNA(VLOOKUP($D138,'Overall Individual'!$B$2:$N$103,7,FALSE)),0,VLOOKUP($D138,'Overall Individual'!$B$2:$N$103,7,FALSE))</f>
        <v>0</v>
      </c>
      <c r="Q138" s="188"/>
      <c r="R138" s="100">
        <f>IF(ISNA(VLOOKUP($D138,'Overall Individual'!$B$2:$N$103,8,FALSE)),0,VLOOKUP($D138,'Overall Individual'!$B$2:$N$103,8,FALSE))</f>
        <v>0</v>
      </c>
      <c r="S138" s="185"/>
      <c r="T138" s="100">
        <f>IF(ISNA(VLOOKUP($D138,'Overall Individual'!$B$2:$N$103,9,FALSE)),0,VLOOKUP($D138,'Overall Individual'!$B$2:$N$103,9,FALSE))</f>
        <v>0</v>
      </c>
      <c r="U138" s="185"/>
      <c r="V138" s="126">
        <f>IF(ISNA(VLOOKUP($D138,'Overall Individual'!$B$2:$N$103,10,FALSE)),0,VLOOKUP($D138,'Overall Individual'!$B$2:$N$103,10,FALSE))</f>
        <v>0</v>
      </c>
      <c r="W138" s="185"/>
      <c r="X138" s="126">
        <f>IF(ISNA(VLOOKUP($D138,'Overall Individual'!$B$2:$N$103,11,FALSE)),0,VLOOKUP($D138,'Overall Individual'!$B$2:$N$103,11,FALSE))</f>
        <v>0</v>
      </c>
      <c r="Y138" s="185"/>
      <c r="Z138" s="126">
        <f>IF(ISNA(VLOOKUP($D138,'Overall Individual'!$B$2:$N$103,12,FALSE)),0,VLOOKUP($D138,'Overall Individual'!$B$2:$N$103,12,FALSE))</f>
        <v>0</v>
      </c>
      <c r="AA138" s="185"/>
    </row>
    <row r="139" spans="1:27" ht="12.75" customHeight="1" x14ac:dyDescent="0.5">
      <c r="A139" s="190"/>
      <c r="B139" s="191"/>
      <c r="C139" s="191"/>
      <c r="D139" s="80" t="s">
        <v>177</v>
      </c>
      <c r="E139" s="61">
        <f>VLOOKUP(D139,Runners!A$2:B$136,2,FALSE)</f>
        <v>150000</v>
      </c>
      <c r="F139" s="193"/>
      <c r="G139" s="185"/>
      <c r="H139" s="66">
        <f>IF(ISNA(VLOOKUP($D139,'Overall Individual'!$B$2:$N$103,3,FALSE)),0,VLOOKUP($D139,'Overall Individual'!$B$2:$N$103,3,FALSE))</f>
        <v>81</v>
      </c>
      <c r="I139" s="185"/>
      <c r="J139" s="67">
        <f>IF(ISNA(VLOOKUP($D139,'Overall Individual'!$B$2:$N$103,4,FALSE)),0,VLOOKUP($D139,'Overall Individual'!$B$2:$N$103,4,FALSE))</f>
        <v>82</v>
      </c>
      <c r="K139" s="185"/>
      <c r="L139" s="67">
        <f>IF(ISNA(VLOOKUP($D139,'Overall Individual'!$B$2:$N$103,5,FALSE)),0,VLOOKUP($D139,'Overall Individual'!$B$2:$N$103,5,FALSE))</f>
        <v>74</v>
      </c>
      <c r="M139" s="185"/>
      <c r="N139" s="68">
        <f>IF(ISNA(VLOOKUP($D139,'Overall Individual'!$B$2:$N$103,6,FALSE)),0,VLOOKUP($D139,'Overall Individual'!$B$2:$N$103,6,FALSE))</f>
        <v>76</v>
      </c>
      <c r="O139" s="198"/>
      <c r="P139" s="100">
        <f>IF(ISNA(VLOOKUP($D139,'Overall Individual'!$B$2:$N$103,7,FALSE)),0,VLOOKUP($D139,'Overall Individual'!$B$2:$N$103,7,FALSE))</f>
        <v>0</v>
      </c>
      <c r="Q139" s="188"/>
      <c r="R139" s="100">
        <f>IF(ISNA(VLOOKUP($D139,'Overall Individual'!$B$2:$N$103,8,FALSE)),0,VLOOKUP($D139,'Overall Individual'!$B$2:$N$103,8,FALSE))</f>
        <v>0</v>
      </c>
      <c r="S139" s="185"/>
      <c r="T139" s="100">
        <f>IF(ISNA(VLOOKUP($D139,'Overall Individual'!$B$2:$N$103,9,FALSE)),0,VLOOKUP($D139,'Overall Individual'!$B$2:$N$103,9,FALSE))</f>
        <v>0</v>
      </c>
      <c r="U139" s="185"/>
      <c r="V139" s="126">
        <f>IF(ISNA(VLOOKUP($D139,'Overall Individual'!$B$2:$N$103,10,FALSE)),0,VLOOKUP($D139,'Overall Individual'!$B$2:$N$103,10,FALSE))</f>
        <v>0</v>
      </c>
      <c r="W139" s="185"/>
      <c r="X139" s="126">
        <f>IF(ISNA(VLOOKUP($D139,'Overall Individual'!$B$2:$N$103,11,FALSE)),0,VLOOKUP($D139,'Overall Individual'!$B$2:$N$103,11,FALSE))</f>
        <v>0</v>
      </c>
      <c r="Y139" s="185"/>
      <c r="Z139" s="126">
        <f>IF(ISNA(VLOOKUP($D139,'Overall Individual'!$B$2:$N$103,12,FALSE)),0,VLOOKUP($D139,'Overall Individual'!$B$2:$N$103,12,FALSE))</f>
        <v>0</v>
      </c>
      <c r="AA139" s="185"/>
    </row>
    <row r="140" spans="1:27" ht="12.75" customHeight="1" x14ac:dyDescent="0.5">
      <c r="A140" s="190"/>
      <c r="B140" s="191"/>
      <c r="C140" s="191"/>
      <c r="D140" s="80" t="s">
        <v>84</v>
      </c>
      <c r="E140" s="61">
        <f>VLOOKUP(D140,Runners!A$2:B$136,2,FALSE)</f>
        <v>170000</v>
      </c>
      <c r="F140" s="193"/>
      <c r="G140" s="185"/>
      <c r="H140" s="66">
        <f>IF(ISNA(VLOOKUP($D140,'Overall Individual'!$B$2:$N$103,3,FALSE)),0,VLOOKUP($D140,'Overall Individual'!$B$2:$N$103,3,FALSE))</f>
        <v>0</v>
      </c>
      <c r="I140" s="185"/>
      <c r="J140" s="67">
        <f>IF(ISNA(VLOOKUP($D140,'Overall Individual'!$B$2:$N$103,4,FALSE)),0,VLOOKUP($D140,'Overall Individual'!$B$2:$N$103,4,FALSE))</f>
        <v>70</v>
      </c>
      <c r="K140" s="185"/>
      <c r="L140" s="67">
        <f>IF(ISNA(VLOOKUP($D140,'Overall Individual'!$B$2:$N$103,5,FALSE)),0,VLOOKUP($D140,'Overall Individual'!$B$2:$N$103,5,FALSE))</f>
        <v>0</v>
      </c>
      <c r="M140" s="185"/>
      <c r="N140" s="68">
        <f>IF(ISNA(VLOOKUP($D140,'Overall Individual'!$B$2:$N$103,6,FALSE)),0,VLOOKUP($D140,'Overall Individual'!$B$2:$N$103,6,FALSE))</f>
        <v>0</v>
      </c>
      <c r="O140" s="198"/>
      <c r="P140" s="100">
        <f>IF(ISNA(VLOOKUP($D140,'Overall Individual'!$B$2:$N$103,7,FALSE)),0,VLOOKUP($D140,'Overall Individual'!$B$2:$N$103,7,FALSE))</f>
        <v>0</v>
      </c>
      <c r="Q140" s="188"/>
      <c r="R140" s="100">
        <f>IF(ISNA(VLOOKUP($D140,'Overall Individual'!$B$2:$N$103,8,FALSE)),0,VLOOKUP($D140,'Overall Individual'!$B$2:$N$103,8,FALSE))</f>
        <v>0</v>
      </c>
      <c r="S140" s="185"/>
      <c r="T140" s="100">
        <f>IF(ISNA(VLOOKUP($D140,'Overall Individual'!$B$2:$N$103,9,FALSE)),0,VLOOKUP($D140,'Overall Individual'!$B$2:$N$103,9,FALSE))</f>
        <v>0</v>
      </c>
      <c r="U140" s="185"/>
      <c r="V140" s="126">
        <f>IF(ISNA(VLOOKUP($D140,'Overall Individual'!$B$2:$N$103,10,FALSE)),0,VLOOKUP($D140,'Overall Individual'!$B$2:$N$103,10,FALSE))</f>
        <v>0</v>
      </c>
      <c r="W140" s="185"/>
      <c r="X140" s="126">
        <f>IF(ISNA(VLOOKUP($D140,'Overall Individual'!$B$2:$N$103,11,FALSE)),0,VLOOKUP($D140,'Overall Individual'!$B$2:$N$103,11,FALSE))</f>
        <v>0</v>
      </c>
      <c r="Y140" s="185"/>
      <c r="Z140" s="126">
        <f>IF(ISNA(VLOOKUP($D140,'Overall Individual'!$B$2:$N$103,12,FALSE)),0,VLOOKUP($D140,'Overall Individual'!$B$2:$N$103,12,FALSE))</f>
        <v>0</v>
      </c>
      <c r="AA140" s="185"/>
    </row>
    <row r="141" spans="1:27" ht="12.75" customHeight="1" thickBot="1" x14ac:dyDescent="0.55000000000000004">
      <c r="A141" s="190"/>
      <c r="B141" s="191"/>
      <c r="C141" s="191"/>
      <c r="D141" s="81" t="s">
        <v>130</v>
      </c>
      <c r="E141" s="76">
        <f>VLOOKUP(D141,Runners!A$2:B$136,2,FALSE)</f>
        <v>175000</v>
      </c>
      <c r="F141" s="194"/>
      <c r="G141" s="196"/>
      <c r="H141" s="70">
        <f>IF(ISNA(VLOOKUP($D141,'Overall Individual'!$B$2:$N$103,3,FALSE)),0,VLOOKUP($D141,'Overall Individual'!$B$2:$N$103,3,FALSE))</f>
        <v>0</v>
      </c>
      <c r="I141" s="186"/>
      <c r="J141" s="71">
        <f>IF(ISNA(VLOOKUP($D141,'Overall Individual'!$B$2:$N$103,4,FALSE)),0,VLOOKUP($D141,'Overall Individual'!$B$2:$N$103,4,FALSE))</f>
        <v>0</v>
      </c>
      <c r="K141" s="186"/>
      <c r="L141" s="71">
        <f>IF(ISNA(VLOOKUP($D141,'Overall Individual'!$B$2:$N$103,5,FALSE)),0,VLOOKUP($D141,'Overall Individual'!$B$2:$N$103,5,FALSE))</f>
        <v>0</v>
      </c>
      <c r="M141" s="186"/>
      <c r="N141" s="72">
        <f>IF(ISNA(VLOOKUP($D141,'Overall Individual'!$B$2:$N$103,6,FALSE)),0,VLOOKUP($D141,'Overall Individual'!$B$2:$N$103,6,FALSE))</f>
        <v>0</v>
      </c>
      <c r="O141" s="199"/>
      <c r="P141" s="127">
        <f>IF(ISNA(VLOOKUP($D141,'Overall Individual'!$B$2:$N$103,7,FALSE)),0,VLOOKUP($D141,'Overall Individual'!$B$2:$N$103,7,FALSE))</f>
        <v>0</v>
      </c>
      <c r="Q141" s="189"/>
      <c r="R141" s="127">
        <f>IF(ISNA(VLOOKUP($D141,'Overall Individual'!$B$2:$N$103,8,FALSE)),0,VLOOKUP($D141,'Overall Individual'!$B$2:$N$103,8,FALSE))</f>
        <v>0</v>
      </c>
      <c r="S141" s="186"/>
      <c r="T141" s="127">
        <f>IF(ISNA(VLOOKUP($D141,'Overall Individual'!$B$2:$N$103,9,FALSE)),0,VLOOKUP($D141,'Overall Individual'!$B$2:$N$103,9,FALSE))</f>
        <v>0</v>
      </c>
      <c r="U141" s="186"/>
      <c r="V141" s="128">
        <f>IF(ISNA(VLOOKUP($D141,'Overall Individual'!$B$2:$N$103,10,FALSE)),0,VLOOKUP($D141,'Overall Individual'!$B$2:$N$103,10,FALSE))</f>
        <v>0</v>
      </c>
      <c r="W141" s="186"/>
      <c r="X141" s="128">
        <f>IF(ISNA(VLOOKUP($D141,'Overall Individual'!$B$2:$N$103,11,FALSE)),0,VLOOKUP($D141,'Overall Individual'!$B$2:$N$103,11,FALSE))</f>
        <v>0</v>
      </c>
      <c r="Y141" s="186"/>
      <c r="Z141" s="128">
        <f>IF(ISNA(VLOOKUP($D141,'Overall Individual'!$B$2:$N$103,12,FALSE)),0,VLOOKUP($D141,'Overall Individual'!$B$2:$N$103,12,FALSE))</f>
        <v>0</v>
      </c>
      <c r="AA141" s="186"/>
    </row>
    <row r="142" spans="1:27" ht="12.75" customHeight="1" thickTop="1" x14ac:dyDescent="0.5">
      <c r="A142" s="190">
        <v>29</v>
      </c>
      <c r="B142" s="191" t="s">
        <v>213</v>
      </c>
      <c r="C142" s="191" t="s">
        <v>6</v>
      </c>
      <c r="D142" s="80" t="s">
        <v>89</v>
      </c>
      <c r="E142" s="74">
        <f>VLOOKUP(D142,Runners!A$2:B$136,2,FALSE)</f>
        <v>215000</v>
      </c>
      <c r="F142" s="192">
        <f>SUM(E142:E146)</f>
        <v>1000000</v>
      </c>
      <c r="G142" s="195">
        <v>3</v>
      </c>
      <c r="H142" s="62">
        <f>IF(ISNA(VLOOKUP($D142,'Overall Individual'!$B$2:$N$103,3,FALSE)),0,VLOOKUP($D142,'Overall Individual'!$B$2:$N$103,3,FALSE))</f>
        <v>0</v>
      </c>
      <c r="I142" s="184">
        <f t="shared" ref="I142" si="138">SUM(H142:H146)</f>
        <v>238</v>
      </c>
      <c r="J142" s="64">
        <f>IF(ISNA(VLOOKUP($D142,'Overall Individual'!$B$2:$N$103,4,FALSE)),0,VLOOKUP($D142,'Overall Individual'!$B$2:$N$103,4,FALSE))</f>
        <v>0</v>
      </c>
      <c r="K142" s="184">
        <f t="shared" ref="K142" si="139">SUM(J142:J146)</f>
        <v>229</v>
      </c>
      <c r="L142" s="64">
        <f>IF(ISNA(VLOOKUP($D142,'Overall Individual'!$B$2:$N$103,5,FALSE)),0,VLOOKUP($D142,'Overall Individual'!$B$2:$N$103,5,FALSE))</f>
        <v>0</v>
      </c>
      <c r="M142" s="184">
        <f t="shared" ref="M142" si="140">SUM(L142:L146)</f>
        <v>139</v>
      </c>
      <c r="N142" s="75">
        <f>IF(ISNA(VLOOKUP($D142,'Overall Individual'!$B$2:$N$103,6,FALSE)),0,VLOOKUP($D142,'Overall Individual'!$B$2:$N$103,6,FALSE))</f>
        <v>0</v>
      </c>
      <c r="O142" s="197">
        <f t="shared" ref="O142" si="141">SUM(N142:N146)</f>
        <v>153</v>
      </c>
      <c r="P142" s="124">
        <f>IF(ISNA(VLOOKUP($D142,'Overall Individual'!$B$2:$N$103,7,FALSE)),0,VLOOKUP($D142,'Overall Individual'!$B$2:$N$103,7,FALSE))</f>
        <v>0</v>
      </c>
      <c r="Q142" s="187">
        <f t="shared" ref="Q142" si="142">SUM(P142:P146)</f>
        <v>0</v>
      </c>
      <c r="R142" s="124">
        <f>IF(ISNA(VLOOKUP($D142,'Overall Individual'!$B$2:$N$103,8,FALSE)),0,VLOOKUP($D142,'Overall Individual'!$B$2:$N$103,8,FALSE))</f>
        <v>0</v>
      </c>
      <c r="S142" s="184">
        <f>SUM(R142:R146)</f>
        <v>0</v>
      </c>
      <c r="T142" s="124">
        <f>IF(ISNA(VLOOKUP($D142,'Overall Individual'!$B$2:$N$103,9,FALSE)),0,VLOOKUP($D142,'Overall Individual'!$B$2:$N$103,9,FALSE))</f>
        <v>0</v>
      </c>
      <c r="U142" s="184">
        <f>SUM(T142:T146)</f>
        <v>0</v>
      </c>
      <c r="V142" s="125">
        <f>IF(ISNA(VLOOKUP($D142,'Overall Individual'!$B$2:$N$103,10,FALSE)),0,VLOOKUP($D142,'Overall Individual'!$B$2:$N$103,10,FALSE))</f>
        <v>0</v>
      </c>
      <c r="W142" s="184">
        <f>SUM(V142:V146)</f>
        <v>0</v>
      </c>
      <c r="X142" s="125">
        <f>IF(ISNA(VLOOKUP($D142,'Overall Individual'!$B$2:$N$103,11,FALSE)),0,VLOOKUP($D142,'Overall Individual'!$B$2:$N$103,11,FALSE))</f>
        <v>0</v>
      </c>
      <c r="Y142" s="184">
        <f>SUM(X142:X146)</f>
        <v>0</v>
      </c>
      <c r="Z142" s="125">
        <f>IF(ISNA(VLOOKUP($D142,'Overall Individual'!$B$2:$N$103,12,FALSE)),0,VLOOKUP($D142,'Overall Individual'!$B$2:$N$103,12,FALSE))</f>
        <v>0</v>
      </c>
      <c r="AA142" s="184">
        <f>SUM(Z142:Z146)</f>
        <v>0</v>
      </c>
    </row>
    <row r="143" spans="1:27" ht="12.75" customHeight="1" x14ac:dyDescent="0.5">
      <c r="A143" s="190"/>
      <c r="B143" s="191"/>
      <c r="C143" s="191"/>
      <c r="D143" s="80" t="s">
        <v>94</v>
      </c>
      <c r="E143" s="61">
        <f>VLOOKUP(D143,Runners!A$2:B$136,2,FALSE)</f>
        <v>210000</v>
      </c>
      <c r="F143" s="193"/>
      <c r="G143" s="185"/>
      <c r="H143" s="66">
        <f>IF(ISNA(VLOOKUP($D143,'Overall Individual'!$B$2:$N$103,3,FALSE)),0,VLOOKUP($D143,'Overall Individual'!$B$2:$N$103,3,FALSE))</f>
        <v>0</v>
      </c>
      <c r="I143" s="185"/>
      <c r="J143" s="67">
        <f>IF(ISNA(VLOOKUP($D143,'Overall Individual'!$B$2:$N$103,4,FALSE)),0,VLOOKUP($D143,'Overall Individual'!$B$2:$N$103,4,FALSE))</f>
        <v>74</v>
      </c>
      <c r="K143" s="185"/>
      <c r="L143" s="67">
        <f>IF(ISNA(VLOOKUP($D143,'Overall Individual'!$B$2:$N$103,5,FALSE)),0,VLOOKUP($D143,'Overall Individual'!$B$2:$N$103,5,FALSE))</f>
        <v>0</v>
      </c>
      <c r="M143" s="185"/>
      <c r="N143" s="68">
        <f>IF(ISNA(VLOOKUP($D143,'Overall Individual'!$B$2:$N$103,6,FALSE)),0,VLOOKUP($D143,'Overall Individual'!$B$2:$N$103,6,FALSE))</f>
        <v>70</v>
      </c>
      <c r="O143" s="198"/>
      <c r="P143" s="100">
        <f>IF(ISNA(VLOOKUP($D143,'Overall Individual'!$B$2:$N$103,7,FALSE)),0,VLOOKUP($D143,'Overall Individual'!$B$2:$N$103,7,FALSE))</f>
        <v>0</v>
      </c>
      <c r="Q143" s="188"/>
      <c r="R143" s="100">
        <f>IF(ISNA(VLOOKUP($D143,'Overall Individual'!$B$2:$N$103,8,FALSE)),0,VLOOKUP($D143,'Overall Individual'!$B$2:$N$103,8,FALSE))</f>
        <v>0</v>
      </c>
      <c r="S143" s="185"/>
      <c r="T143" s="100">
        <f>IF(ISNA(VLOOKUP($D143,'Overall Individual'!$B$2:$N$103,9,FALSE)),0,VLOOKUP($D143,'Overall Individual'!$B$2:$N$103,9,FALSE))</f>
        <v>0</v>
      </c>
      <c r="U143" s="185"/>
      <c r="V143" s="126">
        <f>IF(ISNA(VLOOKUP($D143,'Overall Individual'!$B$2:$N$103,10,FALSE)),0,VLOOKUP($D143,'Overall Individual'!$B$2:$N$103,10,FALSE))</f>
        <v>0</v>
      </c>
      <c r="W143" s="185"/>
      <c r="X143" s="126">
        <f>IF(ISNA(VLOOKUP($D143,'Overall Individual'!$B$2:$N$103,11,FALSE)),0,VLOOKUP($D143,'Overall Individual'!$B$2:$N$103,11,FALSE))</f>
        <v>0</v>
      </c>
      <c r="Y143" s="185"/>
      <c r="Z143" s="126">
        <f>IF(ISNA(VLOOKUP($D143,'Overall Individual'!$B$2:$N$103,12,FALSE)),0,VLOOKUP($D143,'Overall Individual'!$B$2:$N$103,12,FALSE))</f>
        <v>0</v>
      </c>
      <c r="AA143" s="185"/>
    </row>
    <row r="144" spans="1:27" ht="12.75" customHeight="1" x14ac:dyDescent="0.5">
      <c r="A144" s="190"/>
      <c r="B144" s="191"/>
      <c r="C144" s="191"/>
      <c r="D144" s="80" t="s">
        <v>169</v>
      </c>
      <c r="E144" s="61">
        <f>VLOOKUP(D144,Runners!A$2:B$136,2,FALSE)</f>
        <v>190000</v>
      </c>
      <c r="F144" s="193"/>
      <c r="G144" s="185"/>
      <c r="H144" s="66">
        <f>IF(ISNA(VLOOKUP($D144,'Overall Individual'!$B$2:$N$103,3,FALSE)),0,VLOOKUP($D144,'Overall Individual'!$B$2:$N$103,3,FALSE))</f>
        <v>77</v>
      </c>
      <c r="I144" s="185"/>
      <c r="J144" s="67">
        <f>IF(ISNA(VLOOKUP($D144,'Overall Individual'!$B$2:$N$103,4,FALSE)),0,VLOOKUP($D144,'Overall Individual'!$B$2:$N$103,4,FALSE))</f>
        <v>0</v>
      </c>
      <c r="K144" s="185"/>
      <c r="L144" s="67">
        <f>IF(ISNA(VLOOKUP($D144,'Overall Individual'!$B$2:$N$103,5,FALSE)),0,VLOOKUP($D144,'Overall Individual'!$B$2:$N$103,5,FALSE))</f>
        <v>0</v>
      </c>
      <c r="M144" s="185"/>
      <c r="N144" s="68">
        <f>IF(ISNA(VLOOKUP($D144,'Overall Individual'!$B$2:$N$103,6,FALSE)),0,VLOOKUP($D144,'Overall Individual'!$B$2:$N$103,6,FALSE))</f>
        <v>0</v>
      </c>
      <c r="O144" s="198"/>
      <c r="P144" s="100">
        <f>IF(ISNA(VLOOKUP($D144,'Overall Individual'!$B$2:$N$103,7,FALSE)),0,VLOOKUP($D144,'Overall Individual'!$B$2:$N$103,7,FALSE))</f>
        <v>0</v>
      </c>
      <c r="Q144" s="188"/>
      <c r="R144" s="100">
        <f>IF(ISNA(VLOOKUP($D144,'Overall Individual'!$B$2:$N$103,8,FALSE)),0,VLOOKUP($D144,'Overall Individual'!$B$2:$N$103,8,FALSE))</f>
        <v>0</v>
      </c>
      <c r="S144" s="185"/>
      <c r="T144" s="100">
        <f>IF(ISNA(VLOOKUP($D144,'Overall Individual'!$B$2:$N$103,9,FALSE)),0,VLOOKUP($D144,'Overall Individual'!$B$2:$N$103,9,FALSE))</f>
        <v>0</v>
      </c>
      <c r="U144" s="185"/>
      <c r="V144" s="126">
        <f>IF(ISNA(VLOOKUP($D144,'Overall Individual'!$B$2:$N$103,10,FALSE)),0,VLOOKUP($D144,'Overall Individual'!$B$2:$N$103,10,FALSE))</f>
        <v>0</v>
      </c>
      <c r="W144" s="185"/>
      <c r="X144" s="126">
        <f>IF(ISNA(VLOOKUP($D144,'Overall Individual'!$B$2:$N$103,11,FALSE)),0,VLOOKUP($D144,'Overall Individual'!$B$2:$N$103,11,FALSE))</f>
        <v>0</v>
      </c>
      <c r="Y144" s="185"/>
      <c r="Z144" s="126">
        <f>IF(ISNA(VLOOKUP($D144,'Overall Individual'!$B$2:$N$103,12,FALSE)),0,VLOOKUP($D144,'Overall Individual'!$B$2:$N$103,12,FALSE))</f>
        <v>0</v>
      </c>
      <c r="AA144" s="185"/>
    </row>
    <row r="145" spans="1:27" ht="12.75" customHeight="1" x14ac:dyDescent="0.5">
      <c r="A145" s="190"/>
      <c r="B145" s="191"/>
      <c r="C145" s="191"/>
      <c r="D145" s="80" t="s">
        <v>74</v>
      </c>
      <c r="E145" s="61">
        <f>VLOOKUP(D145,Runners!A$2:B$136,2,FALSE)</f>
        <v>195000</v>
      </c>
      <c r="F145" s="193"/>
      <c r="G145" s="185"/>
      <c r="H145" s="66">
        <f>IF(ISNA(VLOOKUP($D145,'Overall Individual'!$B$2:$N$103,3,FALSE)),0,VLOOKUP($D145,'Overall Individual'!$B$2:$N$103,3,FALSE))</f>
        <v>70</v>
      </c>
      <c r="I145" s="185"/>
      <c r="J145" s="67">
        <f>IF(ISNA(VLOOKUP($D145,'Overall Individual'!$B$2:$N$103,4,FALSE)),0,VLOOKUP($D145,'Overall Individual'!$B$2:$N$103,4,FALSE))</f>
        <v>66</v>
      </c>
      <c r="K145" s="185"/>
      <c r="L145" s="67">
        <f>IF(ISNA(VLOOKUP($D145,'Overall Individual'!$B$2:$N$103,5,FALSE)),0,VLOOKUP($D145,'Overall Individual'!$B$2:$N$103,5,FALSE))</f>
        <v>57</v>
      </c>
      <c r="M145" s="185"/>
      <c r="N145" s="68">
        <f>IF(ISNA(VLOOKUP($D145,'Overall Individual'!$B$2:$N$103,6,FALSE)),0,VLOOKUP($D145,'Overall Individual'!$B$2:$N$103,6,FALSE))</f>
        <v>0</v>
      </c>
      <c r="O145" s="198"/>
      <c r="P145" s="100">
        <f>IF(ISNA(VLOOKUP($D145,'Overall Individual'!$B$2:$N$103,7,FALSE)),0,VLOOKUP($D145,'Overall Individual'!$B$2:$N$103,7,FALSE))</f>
        <v>0</v>
      </c>
      <c r="Q145" s="188"/>
      <c r="R145" s="100">
        <f>IF(ISNA(VLOOKUP($D145,'Overall Individual'!$B$2:$N$103,8,FALSE)),0,VLOOKUP($D145,'Overall Individual'!$B$2:$N$103,8,FALSE))</f>
        <v>0</v>
      </c>
      <c r="S145" s="185"/>
      <c r="T145" s="100">
        <f>IF(ISNA(VLOOKUP($D145,'Overall Individual'!$B$2:$N$103,9,FALSE)),0,VLOOKUP($D145,'Overall Individual'!$B$2:$N$103,9,FALSE))</f>
        <v>0</v>
      </c>
      <c r="U145" s="185"/>
      <c r="V145" s="126">
        <f>IF(ISNA(VLOOKUP($D145,'Overall Individual'!$B$2:$N$103,10,FALSE)),0,VLOOKUP($D145,'Overall Individual'!$B$2:$N$103,10,FALSE))</f>
        <v>0</v>
      </c>
      <c r="W145" s="185"/>
      <c r="X145" s="126">
        <f>IF(ISNA(VLOOKUP($D145,'Overall Individual'!$B$2:$N$103,11,FALSE)),0,VLOOKUP($D145,'Overall Individual'!$B$2:$N$103,11,FALSE))</f>
        <v>0</v>
      </c>
      <c r="Y145" s="185"/>
      <c r="Z145" s="126">
        <f>IF(ISNA(VLOOKUP($D145,'Overall Individual'!$B$2:$N$103,12,FALSE)),0,VLOOKUP($D145,'Overall Individual'!$B$2:$N$103,12,FALSE))</f>
        <v>0</v>
      </c>
      <c r="AA145" s="185"/>
    </row>
    <row r="146" spans="1:27" ht="12.75" customHeight="1" thickBot="1" x14ac:dyDescent="0.55000000000000004">
      <c r="A146" s="190"/>
      <c r="B146" s="191"/>
      <c r="C146" s="191"/>
      <c r="D146" s="80" t="s">
        <v>85</v>
      </c>
      <c r="E146" s="76">
        <f>VLOOKUP(D146,Runners!A$2:B$136,2,FALSE)</f>
        <v>190000</v>
      </c>
      <c r="F146" s="194"/>
      <c r="G146" s="196"/>
      <c r="H146" s="70">
        <f>IF(ISNA(VLOOKUP($D146,'Overall Individual'!$B$2:$N$103,3,FALSE)),0,VLOOKUP($D146,'Overall Individual'!$B$2:$N$103,3,FALSE))</f>
        <v>91</v>
      </c>
      <c r="I146" s="186"/>
      <c r="J146" s="71">
        <f>IF(ISNA(VLOOKUP($D146,'Overall Individual'!$B$2:$N$103,4,FALSE)),0,VLOOKUP($D146,'Overall Individual'!$B$2:$N$103,4,FALSE))</f>
        <v>89</v>
      </c>
      <c r="K146" s="186"/>
      <c r="L146" s="71">
        <f>IF(ISNA(VLOOKUP($D146,'Overall Individual'!$B$2:$N$103,5,FALSE)),0,VLOOKUP($D146,'Overall Individual'!$B$2:$N$103,5,FALSE))</f>
        <v>82</v>
      </c>
      <c r="M146" s="186"/>
      <c r="N146" s="72">
        <f>IF(ISNA(VLOOKUP($D146,'Overall Individual'!$B$2:$N$103,6,FALSE)),0,VLOOKUP($D146,'Overall Individual'!$B$2:$N$103,6,FALSE))</f>
        <v>83</v>
      </c>
      <c r="O146" s="199"/>
      <c r="P146" s="127">
        <f>IF(ISNA(VLOOKUP($D146,'Overall Individual'!$B$2:$N$103,7,FALSE)),0,VLOOKUP($D146,'Overall Individual'!$B$2:$N$103,7,FALSE))</f>
        <v>0</v>
      </c>
      <c r="Q146" s="189"/>
      <c r="R146" s="127">
        <f>IF(ISNA(VLOOKUP($D146,'Overall Individual'!$B$2:$N$103,8,FALSE)),0,VLOOKUP($D146,'Overall Individual'!$B$2:$N$103,8,FALSE))</f>
        <v>0</v>
      </c>
      <c r="S146" s="186"/>
      <c r="T146" s="127">
        <f>IF(ISNA(VLOOKUP($D146,'Overall Individual'!$B$2:$N$103,9,FALSE)),0,VLOOKUP($D146,'Overall Individual'!$B$2:$N$103,9,FALSE))</f>
        <v>0</v>
      </c>
      <c r="U146" s="186"/>
      <c r="V146" s="128">
        <f>IF(ISNA(VLOOKUP($D146,'Overall Individual'!$B$2:$N$103,10,FALSE)),0,VLOOKUP($D146,'Overall Individual'!$B$2:$N$103,10,FALSE))</f>
        <v>0</v>
      </c>
      <c r="W146" s="186"/>
      <c r="X146" s="128">
        <f>IF(ISNA(VLOOKUP($D146,'Overall Individual'!$B$2:$N$103,11,FALSE)),0,VLOOKUP($D146,'Overall Individual'!$B$2:$N$103,11,FALSE))</f>
        <v>0</v>
      </c>
      <c r="Y146" s="186"/>
      <c r="Z146" s="128">
        <f>IF(ISNA(VLOOKUP($D146,'Overall Individual'!$B$2:$N$103,12,FALSE)),0,VLOOKUP($D146,'Overall Individual'!$B$2:$N$103,12,FALSE))</f>
        <v>0</v>
      </c>
      <c r="AA146" s="186"/>
    </row>
    <row r="147" spans="1:27" ht="12.75" customHeight="1" thickTop="1" x14ac:dyDescent="0.5">
      <c r="A147" s="190">
        <v>30</v>
      </c>
      <c r="B147" s="191" t="s">
        <v>214</v>
      </c>
      <c r="C147" s="191" t="s">
        <v>89</v>
      </c>
      <c r="D147" s="79" t="s">
        <v>135</v>
      </c>
      <c r="E147" s="74">
        <f>VLOOKUP(D147,Runners!A$2:B$136,2,FALSE)</f>
        <v>240000</v>
      </c>
      <c r="F147" s="192">
        <f>SUM(E147:E151)</f>
        <v>1000000</v>
      </c>
      <c r="G147" s="200"/>
      <c r="H147" s="62">
        <f>IF(ISNA(VLOOKUP($D147,'Overall Individual'!$B$2:$N$103,3,FALSE)),0,VLOOKUP($D147,'Overall Individual'!$B$2:$N$103,3,FALSE))</f>
        <v>0</v>
      </c>
      <c r="I147" s="184">
        <f t="shared" ref="I147" si="143">SUM(H147:H151)</f>
        <v>99</v>
      </c>
      <c r="J147" s="64">
        <f>IF(ISNA(VLOOKUP($D147,'Overall Individual'!$B$2:$N$103,4,FALSE)),0,VLOOKUP($D147,'Overall Individual'!$B$2:$N$103,4,FALSE))</f>
        <v>0</v>
      </c>
      <c r="K147" s="184">
        <f t="shared" ref="K147" si="144">SUM(J147:J151)</f>
        <v>182</v>
      </c>
      <c r="L147" s="64">
        <f>IF(ISNA(VLOOKUP($D147,'Overall Individual'!$B$2:$N$103,5,FALSE)),0,VLOOKUP($D147,'Overall Individual'!$B$2:$N$103,5,FALSE))</f>
        <v>0</v>
      </c>
      <c r="M147" s="184">
        <f t="shared" ref="M147" si="145">SUM(L147:L151)</f>
        <v>93</v>
      </c>
      <c r="N147" s="75">
        <f>IF(ISNA(VLOOKUP($D147,'Overall Individual'!$B$2:$N$103,6,FALSE)),0,VLOOKUP($D147,'Overall Individual'!$B$2:$N$103,6,FALSE))</f>
        <v>93</v>
      </c>
      <c r="O147" s="197">
        <f t="shared" ref="O147" si="146">SUM(N147:N151)</f>
        <v>190</v>
      </c>
      <c r="P147" s="124">
        <f>IF(ISNA(VLOOKUP($D147,'Overall Individual'!$B$2:$N$103,7,FALSE)),0,VLOOKUP($D147,'Overall Individual'!$B$2:$N$103,7,FALSE))</f>
        <v>0</v>
      </c>
      <c r="Q147" s="187">
        <f t="shared" ref="Q147" si="147">SUM(P147:P151)</f>
        <v>0</v>
      </c>
      <c r="R147" s="124">
        <f>IF(ISNA(VLOOKUP($D147,'Overall Individual'!$B$2:$N$103,8,FALSE)),0,VLOOKUP($D147,'Overall Individual'!$B$2:$N$103,8,FALSE))</f>
        <v>0</v>
      </c>
      <c r="S147" s="184">
        <f>SUM(R147:R151)</f>
        <v>0</v>
      </c>
      <c r="T147" s="124">
        <f>IF(ISNA(VLOOKUP($D147,'Overall Individual'!$B$2:$N$103,9,FALSE)),0,VLOOKUP($D147,'Overall Individual'!$B$2:$N$103,9,FALSE))</f>
        <v>0</v>
      </c>
      <c r="U147" s="184">
        <f>SUM(T147:T151)</f>
        <v>0</v>
      </c>
      <c r="V147" s="125">
        <f>IF(ISNA(VLOOKUP($D147,'Overall Individual'!$B$2:$N$103,10,FALSE)),0,VLOOKUP($D147,'Overall Individual'!$B$2:$N$103,10,FALSE))</f>
        <v>0</v>
      </c>
      <c r="W147" s="184">
        <f>SUM(V147:V151)</f>
        <v>0</v>
      </c>
      <c r="X147" s="125">
        <f>IF(ISNA(VLOOKUP($D147,'Overall Individual'!$B$2:$N$103,11,FALSE)),0,VLOOKUP($D147,'Overall Individual'!$B$2:$N$103,11,FALSE))</f>
        <v>0</v>
      </c>
      <c r="Y147" s="184">
        <f>SUM(X147:X151)</f>
        <v>0</v>
      </c>
      <c r="Z147" s="125">
        <f>IF(ISNA(VLOOKUP($D147,'Overall Individual'!$B$2:$N$103,12,FALSE)),0,VLOOKUP($D147,'Overall Individual'!$B$2:$N$103,12,FALSE))</f>
        <v>0</v>
      </c>
      <c r="AA147" s="184">
        <f>SUM(Z147:Z151)</f>
        <v>0</v>
      </c>
    </row>
    <row r="148" spans="1:27" ht="12.75" customHeight="1" x14ac:dyDescent="0.5">
      <c r="A148" s="190"/>
      <c r="B148" s="191"/>
      <c r="C148" s="191"/>
      <c r="D148" s="80" t="s">
        <v>78</v>
      </c>
      <c r="E148" s="61">
        <f>VLOOKUP(D148,Runners!A$2:B$136,2,FALSE)</f>
        <v>230000</v>
      </c>
      <c r="F148" s="193"/>
      <c r="G148" s="201"/>
      <c r="H148" s="66">
        <f>IF(ISNA(VLOOKUP($D148,'Overall Individual'!$B$2:$N$103,3,FALSE)),0,VLOOKUP($D148,'Overall Individual'!$B$2:$N$103,3,FALSE))</f>
        <v>99</v>
      </c>
      <c r="I148" s="185"/>
      <c r="J148" s="67">
        <f>IF(ISNA(VLOOKUP($D148,'Overall Individual'!$B$2:$N$103,4,FALSE)),0,VLOOKUP($D148,'Overall Individual'!$B$2:$N$103,4,FALSE))</f>
        <v>97</v>
      </c>
      <c r="K148" s="185"/>
      <c r="L148" s="67">
        <f>IF(ISNA(VLOOKUP($D148,'Overall Individual'!$B$2:$N$103,5,FALSE)),0,VLOOKUP($D148,'Overall Individual'!$B$2:$N$103,5,FALSE))</f>
        <v>93</v>
      </c>
      <c r="M148" s="185"/>
      <c r="N148" s="68">
        <f>IF(ISNA(VLOOKUP($D148,'Overall Individual'!$B$2:$N$103,6,FALSE)),0,VLOOKUP($D148,'Overall Individual'!$B$2:$N$103,6,FALSE))</f>
        <v>97</v>
      </c>
      <c r="O148" s="198"/>
      <c r="P148" s="100">
        <f>IF(ISNA(VLOOKUP($D148,'Overall Individual'!$B$2:$N$103,7,FALSE)),0,VLOOKUP($D148,'Overall Individual'!$B$2:$N$103,7,FALSE))</f>
        <v>0</v>
      </c>
      <c r="Q148" s="188"/>
      <c r="R148" s="100">
        <f>IF(ISNA(VLOOKUP($D148,'Overall Individual'!$B$2:$N$103,8,FALSE)),0,VLOOKUP($D148,'Overall Individual'!$B$2:$N$103,8,FALSE))</f>
        <v>0</v>
      </c>
      <c r="S148" s="185"/>
      <c r="T148" s="100">
        <f>IF(ISNA(VLOOKUP($D148,'Overall Individual'!$B$2:$N$103,9,FALSE)),0,VLOOKUP($D148,'Overall Individual'!$B$2:$N$103,9,FALSE))</f>
        <v>0</v>
      </c>
      <c r="U148" s="185"/>
      <c r="V148" s="126">
        <f>IF(ISNA(VLOOKUP($D148,'Overall Individual'!$B$2:$N$103,10,FALSE)),0,VLOOKUP($D148,'Overall Individual'!$B$2:$N$103,10,FALSE))</f>
        <v>0</v>
      </c>
      <c r="W148" s="185"/>
      <c r="X148" s="126">
        <f>IF(ISNA(VLOOKUP($D148,'Overall Individual'!$B$2:$N$103,11,FALSE)),0,VLOOKUP($D148,'Overall Individual'!$B$2:$N$103,11,FALSE))</f>
        <v>0</v>
      </c>
      <c r="Y148" s="185"/>
      <c r="Z148" s="126">
        <f>IF(ISNA(VLOOKUP($D148,'Overall Individual'!$B$2:$N$103,12,FALSE)),0,VLOOKUP($D148,'Overall Individual'!$B$2:$N$103,12,FALSE))</f>
        <v>0</v>
      </c>
      <c r="AA148" s="185"/>
    </row>
    <row r="149" spans="1:27" ht="12.75" customHeight="1" x14ac:dyDescent="0.5">
      <c r="A149" s="190"/>
      <c r="B149" s="191"/>
      <c r="C149" s="191"/>
      <c r="D149" s="80" t="s">
        <v>60</v>
      </c>
      <c r="E149" s="61">
        <f>VLOOKUP(D149,Runners!A$2:B$136,2,FALSE)</f>
        <v>195000</v>
      </c>
      <c r="F149" s="193"/>
      <c r="G149" s="201"/>
      <c r="H149" s="66">
        <f>IF(ISNA(VLOOKUP($D149,'Overall Individual'!$B$2:$N$103,3,FALSE)),0,VLOOKUP($D149,'Overall Individual'!$B$2:$N$103,3,FALSE))</f>
        <v>0</v>
      </c>
      <c r="I149" s="185"/>
      <c r="J149" s="67">
        <f>IF(ISNA(VLOOKUP($D149,'Overall Individual'!$B$2:$N$103,4,FALSE)),0,VLOOKUP($D149,'Overall Individual'!$B$2:$N$103,4,FALSE))</f>
        <v>0</v>
      </c>
      <c r="K149" s="185"/>
      <c r="L149" s="67">
        <f>IF(ISNA(VLOOKUP($D149,'Overall Individual'!$B$2:$N$103,5,FALSE)),0,VLOOKUP($D149,'Overall Individual'!$B$2:$N$103,5,FALSE))</f>
        <v>0</v>
      </c>
      <c r="M149" s="185"/>
      <c r="N149" s="68">
        <f>IF(ISNA(VLOOKUP($D149,'Overall Individual'!$B$2:$N$103,6,FALSE)),0,VLOOKUP($D149,'Overall Individual'!$B$2:$N$103,6,FALSE))</f>
        <v>0</v>
      </c>
      <c r="O149" s="198"/>
      <c r="P149" s="100">
        <f>IF(ISNA(VLOOKUP($D149,'Overall Individual'!$B$2:$N$103,7,FALSE)),0,VLOOKUP($D149,'Overall Individual'!$B$2:$N$103,7,FALSE))</f>
        <v>0</v>
      </c>
      <c r="Q149" s="188"/>
      <c r="R149" s="100">
        <f>IF(ISNA(VLOOKUP($D149,'Overall Individual'!$B$2:$N$103,8,FALSE)),0,VLOOKUP($D149,'Overall Individual'!$B$2:$N$103,8,FALSE))</f>
        <v>0</v>
      </c>
      <c r="S149" s="185"/>
      <c r="T149" s="100">
        <f>IF(ISNA(VLOOKUP($D149,'Overall Individual'!$B$2:$N$103,9,FALSE)),0,VLOOKUP($D149,'Overall Individual'!$B$2:$N$103,9,FALSE))</f>
        <v>0</v>
      </c>
      <c r="U149" s="185"/>
      <c r="V149" s="126">
        <f>IF(ISNA(VLOOKUP($D149,'Overall Individual'!$B$2:$N$103,10,FALSE)),0,VLOOKUP($D149,'Overall Individual'!$B$2:$N$103,10,FALSE))</f>
        <v>0</v>
      </c>
      <c r="W149" s="185"/>
      <c r="X149" s="126">
        <f>IF(ISNA(VLOOKUP($D149,'Overall Individual'!$B$2:$N$103,11,FALSE)),0,VLOOKUP($D149,'Overall Individual'!$B$2:$N$103,11,FALSE))</f>
        <v>0</v>
      </c>
      <c r="Y149" s="185"/>
      <c r="Z149" s="126">
        <f>IF(ISNA(VLOOKUP($D149,'Overall Individual'!$B$2:$N$103,12,FALSE)),0,VLOOKUP($D149,'Overall Individual'!$B$2:$N$103,12,FALSE))</f>
        <v>0</v>
      </c>
      <c r="AA149" s="185"/>
    </row>
    <row r="150" spans="1:27" ht="12.75" customHeight="1" x14ac:dyDescent="0.5">
      <c r="A150" s="190"/>
      <c r="B150" s="191"/>
      <c r="C150" s="191"/>
      <c r="D150" s="80" t="s">
        <v>114</v>
      </c>
      <c r="E150" s="61">
        <f>VLOOKUP(D150,Runners!A$2:B$136,2,FALSE)</f>
        <v>170000</v>
      </c>
      <c r="F150" s="193"/>
      <c r="G150" s="201"/>
      <c r="H150" s="66">
        <f>IF(ISNA(VLOOKUP($D150,'Overall Individual'!$B$2:$N$103,3,FALSE)),0,VLOOKUP($D150,'Overall Individual'!$B$2:$N$103,3,FALSE))</f>
        <v>0</v>
      </c>
      <c r="I150" s="185"/>
      <c r="J150" s="67">
        <f>IF(ISNA(VLOOKUP($D150,'Overall Individual'!$B$2:$N$103,4,FALSE)),0,VLOOKUP($D150,'Overall Individual'!$B$2:$N$103,4,FALSE))</f>
        <v>85</v>
      </c>
      <c r="K150" s="185"/>
      <c r="L150" s="67">
        <f>IF(ISNA(VLOOKUP($D150,'Overall Individual'!$B$2:$N$103,5,FALSE)),0,VLOOKUP($D150,'Overall Individual'!$B$2:$N$103,5,FALSE))</f>
        <v>0</v>
      </c>
      <c r="M150" s="185"/>
      <c r="N150" s="68">
        <f>IF(ISNA(VLOOKUP($D150,'Overall Individual'!$B$2:$N$103,6,FALSE)),0,VLOOKUP($D150,'Overall Individual'!$B$2:$N$103,6,FALSE))</f>
        <v>0</v>
      </c>
      <c r="O150" s="198"/>
      <c r="P150" s="100">
        <f>IF(ISNA(VLOOKUP($D150,'Overall Individual'!$B$2:$N$103,7,FALSE)),0,VLOOKUP($D150,'Overall Individual'!$B$2:$N$103,7,FALSE))</f>
        <v>0</v>
      </c>
      <c r="Q150" s="188"/>
      <c r="R150" s="100">
        <f>IF(ISNA(VLOOKUP($D150,'Overall Individual'!$B$2:$N$103,8,FALSE)),0,VLOOKUP($D150,'Overall Individual'!$B$2:$N$103,8,FALSE))</f>
        <v>0</v>
      </c>
      <c r="S150" s="185"/>
      <c r="T150" s="100">
        <f>IF(ISNA(VLOOKUP($D150,'Overall Individual'!$B$2:$N$103,9,FALSE)),0,VLOOKUP($D150,'Overall Individual'!$B$2:$N$103,9,FALSE))</f>
        <v>0</v>
      </c>
      <c r="U150" s="185"/>
      <c r="V150" s="126">
        <f>IF(ISNA(VLOOKUP($D150,'Overall Individual'!$B$2:$N$103,10,FALSE)),0,VLOOKUP($D150,'Overall Individual'!$B$2:$N$103,10,FALSE))</f>
        <v>0</v>
      </c>
      <c r="W150" s="185"/>
      <c r="X150" s="126">
        <f>IF(ISNA(VLOOKUP($D150,'Overall Individual'!$B$2:$N$103,11,FALSE)),0,VLOOKUP($D150,'Overall Individual'!$B$2:$N$103,11,FALSE))</f>
        <v>0</v>
      </c>
      <c r="Y150" s="185"/>
      <c r="Z150" s="126">
        <f>IF(ISNA(VLOOKUP($D150,'Overall Individual'!$B$2:$N$103,12,FALSE)),0,VLOOKUP($D150,'Overall Individual'!$B$2:$N$103,12,FALSE))</f>
        <v>0</v>
      </c>
      <c r="AA150" s="185"/>
    </row>
    <row r="151" spans="1:27" ht="12.75" customHeight="1" thickBot="1" x14ac:dyDescent="0.55000000000000004">
      <c r="A151" s="190"/>
      <c r="B151" s="191"/>
      <c r="C151" s="191"/>
      <c r="D151" s="81" t="s">
        <v>12</v>
      </c>
      <c r="E151" s="76">
        <f>VLOOKUP(D151,Runners!A$2:B$136,2,FALSE)</f>
        <v>165000</v>
      </c>
      <c r="F151" s="194"/>
      <c r="G151" s="202"/>
      <c r="H151" s="70">
        <f>IF(ISNA(VLOOKUP($D151,'Overall Individual'!$B$2:$N$103,3,FALSE)),0,VLOOKUP($D151,'Overall Individual'!$B$2:$N$103,3,FALSE))</f>
        <v>0</v>
      </c>
      <c r="I151" s="186"/>
      <c r="J151" s="71">
        <f>IF(ISNA(VLOOKUP($D151,'Overall Individual'!$B$2:$N$103,4,FALSE)),0,VLOOKUP($D151,'Overall Individual'!$B$2:$N$103,4,FALSE))</f>
        <v>0</v>
      </c>
      <c r="K151" s="186"/>
      <c r="L151" s="71">
        <f>IF(ISNA(VLOOKUP($D151,'Overall Individual'!$B$2:$N$103,5,FALSE)),0,VLOOKUP($D151,'Overall Individual'!$B$2:$N$103,5,FALSE))</f>
        <v>0</v>
      </c>
      <c r="M151" s="186"/>
      <c r="N151" s="72">
        <f>IF(ISNA(VLOOKUP($D151,'Overall Individual'!$B$2:$N$103,6,FALSE)),0,VLOOKUP($D151,'Overall Individual'!$B$2:$N$103,6,FALSE))</f>
        <v>0</v>
      </c>
      <c r="O151" s="199"/>
      <c r="P151" s="127">
        <f>IF(ISNA(VLOOKUP($D151,'Overall Individual'!$B$2:$N$103,7,FALSE)),0,VLOOKUP($D151,'Overall Individual'!$B$2:$N$103,7,FALSE))</f>
        <v>0</v>
      </c>
      <c r="Q151" s="189"/>
      <c r="R151" s="127">
        <f>IF(ISNA(VLOOKUP($D151,'Overall Individual'!$B$2:$N$103,8,FALSE)),0,VLOOKUP($D151,'Overall Individual'!$B$2:$N$103,8,FALSE))</f>
        <v>0</v>
      </c>
      <c r="S151" s="186"/>
      <c r="T151" s="127">
        <f>IF(ISNA(VLOOKUP($D151,'Overall Individual'!$B$2:$N$103,9,FALSE)),0,VLOOKUP($D151,'Overall Individual'!$B$2:$N$103,9,FALSE))</f>
        <v>0</v>
      </c>
      <c r="U151" s="186"/>
      <c r="V151" s="128">
        <f>IF(ISNA(VLOOKUP($D151,'Overall Individual'!$B$2:$N$103,10,FALSE)),0,VLOOKUP($D151,'Overall Individual'!$B$2:$N$103,10,FALSE))</f>
        <v>0</v>
      </c>
      <c r="W151" s="186"/>
      <c r="X151" s="128">
        <f>IF(ISNA(VLOOKUP($D151,'Overall Individual'!$B$2:$N$103,11,FALSE)),0,VLOOKUP($D151,'Overall Individual'!$B$2:$N$103,11,FALSE))</f>
        <v>0</v>
      </c>
      <c r="Y151" s="186"/>
      <c r="Z151" s="128">
        <f>IF(ISNA(VLOOKUP($D151,'Overall Individual'!$B$2:$N$103,12,FALSE)),0,VLOOKUP($D151,'Overall Individual'!$B$2:$N$103,12,FALSE))</f>
        <v>0</v>
      </c>
      <c r="AA151" s="186"/>
    </row>
    <row r="152" spans="1:27" ht="12.75" customHeight="1" thickTop="1" x14ac:dyDescent="0.5">
      <c r="A152" s="190">
        <v>31</v>
      </c>
      <c r="B152" s="191" t="s">
        <v>219</v>
      </c>
      <c r="C152" s="191" t="s">
        <v>93</v>
      </c>
      <c r="D152" s="80" t="s">
        <v>176</v>
      </c>
      <c r="E152" s="74">
        <f>VLOOKUP(D152,Runners!A$2:B$136,2,FALSE)</f>
        <v>120000</v>
      </c>
      <c r="F152" s="192">
        <f>SUM(E152:E156)</f>
        <v>995000</v>
      </c>
      <c r="G152" s="200"/>
      <c r="H152" s="62">
        <f>IF(ISNA(VLOOKUP($D152,'Overall Individual'!$B$2:$N$103,3,FALSE)),0,VLOOKUP($D152,'Overall Individual'!$B$2:$N$103,3,FALSE))</f>
        <v>0</v>
      </c>
      <c r="I152" s="184">
        <f t="shared" ref="I152" si="148">SUM(H152:H156)</f>
        <v>178</v>
      </c>
      <c r="J152" s="64">
        <f>IF(ISNA(VLOOKUP($D152,'Overall Individual'!$B$2:$N$103,4,FALSE)),0,VLOOKUP($D152,'Overall Individual'!$B$2:$N$103,4,FALSE))</f>
        <v>0</v>
      </c>
      <c r="K152" s="184">
        <f t="shared" ref="K152" si="149">SUM(J152:J156)</f>
        <v>169</v>
      </c>
      <c r="L152" s="64">
        <f>IF(ISNA(VLOOKUP($D152,'Overall Individual'!$B$2:$N$103,5,FALSE)),0,VLOOKUP($D152,'Overall Individual'!$B$2:$N$103,5,FALSE))</f>
        <v>0</v>
      </c>
      <c r="M152" s="184">
        <f t="shared" ref="M152" si="150">SUM(L152:L156)</f>
        <v>245</v>
      </c>
      <c r="N152" s="75">
        <f>IF(ISNA(VLOOKUP($D152,'Overall Individual'!$B$2:$N$103,6,FALSE)),0,VLOOKUP($D152,'Overall Individual'!$B$2:$N$103,6,FALSE))</f>
        <v>0</v>
      </c>
      <c r="O152" s="197">
        <f t="shared" ref="O152" si="151">SUM(N152:N156)</f>
        <v>323</v>
      </c>
      <c r="P152" s="124">
        <f>IF(ISNA(VLOOKUP($D152,'Overall Individual'!$B$2:$N$103,7,FALSE)),0,VLOOKUP($D152,'Overall Individual'!$B$2:$N$103,7,FALSE))</f>
        <v>0</v>
      </c>
      <c r="Q152" s="187">
        <f t="shared" ref="Q152" si="152">SUM(P152:P156)</f>
        <v>0</v>
      </c>
      <c r="R152" s="124">
        <f>IF(ISNA(VLOOKUP($D152,'Overall Individual'!$B$2:$N$103,8,FALSE)),0,VLOOKUP($D152,'Overall Individual'!$B$2:$N$103,8,FALSE))</f>
        <v>0</v>
      </c>
      <c r="S152" s="184">
        <f>SUM(R152:R156)</f>
        <v>0</v>
      </c>
      <c r="T152" s="124">
        <f>IF(ISNA(VLOOKUP($D152,'Overall Individual'!$B$2:$N$103,9,FALSE)),0,VLOOKUP($D152,'Overall Individual'!$B$2:$N$103,9,FALSE))</f>
        <v>0</v>
      </c>
      <c r="U152" s="184">
        <f>SUM(T152:T156)</f>
        <v>0</v>
      </c>
      <c r="V152" s="125">
        <f>IF(ISNA(VLOOKUP($D152,'Overall Individual'!$B$2:$N$103,10,FALSE)),0,VLOOKUP($D152,'Overall Individual'!$B$2:$N$103,10,FALSE))</f>
        <v>0</v>
      </c>
      <c r="W152" s="184">
        <f>SUM(V152:V156)</f>
        <v>0</v>
      </c>
      <c r="X152" s="125">
        <f>IF(ISNA(VLOOKUP($D152,'Overall Individual'!$B$2:$N$103,11,FALSE)),0,VLOOKUP($D152,'Overall Individual'!$B$2:$N$103,11,FALSE))</f>
        <v>0</v>
      </c>
      <c r="Y152" s="184">
        <f>SUM(X152:X156)</f>
        <v>0</v>
      </c>
      <c r="Z152" s="125">
        <f>IF(ISNA(VLOOKUP($D152,'Overall Individual'!$B$2:$N$103,12,FALSE)),0,VLOOKUP($D152,'Overall Individual'!$B$2:$N$103,12,FALSE))</f>
        <v>0</v>
      </c>
      <c r="AA152" s="184">
        <f>SUM(Z152:Z156)</f>
        <v>0</v>
      </c>
    </row>
    <row r="153" spans="1:27" ht="12.75" customHeight="1" x14ac:dyDescent="0.5">
      <c r="A153" s="190"/>
      <c r="B153" s="191"/>
      <c r="C153" s="191"/>
      <c r="D153" s="80" t="s">
        <v>128</v>
      </c>
      <c r="E153" s="61">
        <f>VLOOKUP(D153,Runners!A$2:B$136,2,FALSE)</f>
        <v>210000</v>
      </c>
      <c r="F153" s="193"/>
      <c r="G153" s="201"/>
      <c r="H153" s="66">
        <f>IF(ISNA(VLOOKUP($D153,'Overall Individual'!$B$2:$N$103,3,FALSE)),0,VLOOKUP($D153,'Overall Individual'!$B$2:$N$103,3,FALSE))</f>
        <v>88</v>
      </c>
      <c r="I153" s="185"/>
      <c r="J153" s="67">
        <f>IF(ISNA(VLOOKUP($D153,'Overall Individual'!$B$2:$N$103,4,FALSE)),0,VLOOKUP($D153,'Overall Individual'!$B$2:$N$103,4,FALSE))</f>
        <v>0</v>
      </c>
      <c r="K153" s="185"/>
      <c r="L153" s="67">
        <f>IF(ISNA(VLOOKUP($D153,'Overall Individual'!$B$2:$N$103,5,FALSE)),0,VLOOKUP($D153,'Overall Individual'!$B$2:$N$103,5,FALSE))</f>
        <v>80</v>
      </c>
      <c r="M153" s="185"/>
      <c r="N153" s="68">
        <f>IF(ISNA(VLOOKUP($D153,'Overall Individual'!$B$2:$N$103,6,FALSE)),0,VLOOKUP($D153,'Overall Individual'!$B$2:$N$103,6,FALSE))</f>
        <v>81</v>
      </c>
      <c r="O153" s="198"/>
      <c r="P153" s="100">
        <f>IF(ISNA(VLOOKUP($D153,'Overall Individual'!$B$2:$N$103,7,FALSE)),0,VLOOKUP($D153,'Overall Individual'!$B$2:$N$103,7,FALSE))</f>
        <v>0</v>
      </c>
      <c r="Q153" s="188"/>
      <c r="R153" s="100">
        <f>IF(ISNA(VLOOKUP($D153,'Overall Individual'!$B$2:$N$103,8,FALSE)),0,VLOOKUP($D153,'Overall Individual'!$B$2:$N$103,8,FALSE))</f>
        <v>0</v>
      </c>
      <c r="S153" s="185"/>
      <c r="T153" s="100">
        <f>IF(ISNA(VLOOKUP($D153,'Overall Individual'!$B$2:$N$103,9,FALSE)),0,VLOOKUP($D153,'Overall Individual'!$B$2:$N$103,9,FALSE))</f>
        <v>0</v>
      </c>
      <c r="U153" s="185"/>
      <c r="V153" s="126">
        <f>IF(ISNA(VLOOKUP($D153,'Overall Individual'!$B$2:$N$103,10,FALSE)),0,VLOOKUP($D153,'Overall Individual'!$B$2:$N$103,10,FALSE))</f>
        <v>0</v>
      </c>
      <c r="W153" s="185"/>
      <c r="X153" s="126">
        <f>IF(ISNA(VLOOKUP($D153,'Overall Individual'!$B$2:$N$103,11,FALSE)),0,VLOOKUP($D153,'Overall Individual'!$B$2:$N$103,11,FALSE))</f>
        <v>0</v>
      </c>
      <c r="Y153" s="185"/>
      <c r="Z153" s="126">
        <f>IF(ISNA(VLOOKUP($D153,'Overall Individual'!$B$2:$N$103,12,FALSE)),0,VLOOKUP($D153,'Overall Individual'!$B$2:$N$103,12,FALSE))</f>
        <v>0</v>
      </c>
      <c r="AA153" s="185"/>
    </row>
    <row r="154" spans="1:27" ht="12.75" customHeight="1" x14ac:dyDescent="0.5">
      <c r="A154" s="190"/>
      <c r="B154" s="191"/>
      <c r="C154" s="191"/>
      <c r="D154" s="80" t="s">
        <v>104</v>
      </c>
      <c r="E154" s="61">
        <f>VLOOKUP(D154,Runners!A$2:B$136,2,FALSE)</f>
        <v>215000</v>
      </c>
      <c r="F154" s="193"/>
      <c r="G154" s="201"/>
      <c r="H154" s="66">
        <f>IF(ISNA(VLOOKUP($D154,'Overall Individual'!$B$2:$N$103,3,FALSE)),0,VLOOKUP($D154,'Overall Individual'!$B$2:$N$103,3,FALSE))</f>
        <v>0</v>
      </c>
      <c r="I154" s="185"/>
      <c r="J154" s="67">
        <f>IF(ISNA(VLOOKUP($D154,'Overall Individual'!$B$2:$N$103,4,FALSE)),0,VLOOKUP($D154,'Overall Individual'!$B$2:$N$103,4,FALSE))</f>
        <v>86</v>
      </c>
      <c r="K154" s="185"/>
      <c r="L154" s="67">
        <f>IF(ISNA(VLOOKUP($D154,'Overall Individual'!$B$2:$N$103,5,FALSE)),0,VLOOKUP($D154,'Overall Individual'!$B$2:$N$103,5,FALSE))</f>
        <v>0</v>
      </c>
      <c r="M154" s="185"/>
      <c r="N154" s="68">
        <f>IF(ISNA(VLOOKUP($D154,'Overall Individual'!$B$2:$N$103,6,FALSE)),0,VLOOKUP($D154,'Overall Individual'!$B$2:$N$103,6,FALSE))</f>
        <v>78</v>
      </c>
      <c r="O154" s="198"/>
      <c r="P154" s="100">
        <f>IF(ISNA(VLOOKUP($D154,'Overall Individual'!$B$2:$N$103,7,FALSE)),0,VLOOKUP($D154,'Overall Individual'!$B$2:$N$103,7,FALSE))</f>
        <v>0</v>
      </c>
      <c r="Q154" s="188"/>
      <c r="R154" s="100">
        <f>IF(ISNA(VLOOKUP($D154,'Overall Individual'!$B$2:$N$103,8,FALSE)),0,VLOOKUP($D154,'Overall Individual'!$B$2:$N$103,8,FALSE))</f>
        <v>0</v>
      </c>
      <c r="S154" s="185"/>
      <c r="T154" s="100">
        <f>IF(ISNA(VLOOKUP($D154,'Overall Individual'!$B$2:$N$103,9,FALSE)),0,VLOOKUP($D154,'Overall Individual'!$B$2:$N$103,9,FALSE))</f>
        <v>0</v>
      </c>
      <c r="U154" s="185"/>
      <c r="V154" s="126">
        <f>IF(ISNA(VLOOKUP($D154,'Overall Individual'!$B$2:$N$103,10,FALSE)),0,VLOOKUP($D154,'Overall Individual'!$B$2:$N$103,10,FALSE))</f>
        <v>0</v>
      </c>
      <c r="W154" s="185"/>
      <c r="X154" s="126">
        <f>IF(ISNA(VLOOKUP($D154,'Overall Individual'!$B$2:$N$103,11,FALSE)),0,VLOOKUP($D154,'Overall Individual'!$B$2:$N$103,11,FALSE))</f>
        <v>0</v>
      </c>
      <c r="Y154" s="185"/>
      <c r="Z154" s="126">
        <f>IF(ISNA(VLOOKUP($D154,'Overall Individual'!$B$2:$N$103,12,FALSE)),0,VLOOKUP($D154,'Overall Individual'!$B$2:$N$103,12,FALSE))</f>
        <v>0</v>
      </c>
      <c r="AA154" s="185"/>
    </row>
    <row r="155" spans="1:27" ht="12.75" customHeight="1" x14ac:dyDescent="0.5">
      <c r="A155" s="190"/>
      <c r="B155" s="191"/>
      <c r="C155" s="191"/>
      <c r="D155" s="80" t="s">
        <v>133</v>
      </c>
      <c r="E155" s="61">
        <f>VLOOKUP(D155,Runners!A$2:B$136,2,FALSE)</f>
        <v>225000</v>
      </c>
      <c r="F155" s="193"/>
      <c r="G155" s="201"/>
      <c r="H155" s="66">
        <f>IF(ISNA(VLOOKUP($D155,'Overall Individual'!$B$2:$N$103,3,FALSE)),0,VLOOKUP($D155,'Overall Individual'!$B$2:$N$103,3,FALSE))</f>
        <v>0</v>
      </c>
      <c r="I155" s="185"/>
      <c r="J155" s="67">
        <f>IF(ISNA(VLOOKUP($D155,'Overall Individual'!$B$2:$N$103,4,FALSE)),0,VLOOKUP($D155,'Overall Individual'!$B$2:$N$103,4,FALSE))</f>
        <v>83</v>
      </c>
      <c r="K155" s="185"/>
      <c r="L155" s="67">
        <f>IF(ISNA(VLOOKUP($D155,'Overall Individual'!$B$2:$N$103,5,FALSE)),0,VLOOKUP($D155,'Overall Individual'!$B$2:$N$103,5,FALSE))</f>
        <v>75</v>
      </c>
      <c r="M155" s="185"/>
      <c r="N155" s="68">
        <f>IF(ISNA(VLOOKUP($D155,'Overall Individual'!$B$2:$N$103,6,FALSE)),0,VLOOKUP($D155,'Overall Individual'!$B$2:$N$103,6,FALSE))</f>
        <v>75</v>
      </c>
      <c r="O155" s="198"/>
      <c r="P155" s="100">
        <f>IF(ISNA(VLOOKUP($D155,'Overall Individual'!$B$2:$N$103,7,FALSE)),0,VLOOKUP($D155,'Overall Individual'!$B$2:$N$103,7,FALSE))</f>
        <v>0</v>
      </c>
      <c r="Q155" s="188"/>
      <c r="R155" s="100">
        <f>IF(ISNA(VLOOKUP($D155,'Overall Individual'!$B$2:$N$103,8,FALSE)),0,VLOOKUP($D155,'Overall Individual'!$B$2:$N$103,8,FALSE))</f>
        <v>0</v>
      </c>
      <c r="S155" s="185"/>
      <c r="T155" s="100">
        <f>IF(ISNA(VLOOKUP($D155,'Overall Individual'!$B$2:$N$103,9,FALSE)),0,VLOOKUP($D155,'Overall Individual'!$B$2:$N$103,9,FALSE))</f>
        <v>0</v>
      </c>
      <c r="U155" s="185"/>
      <c r="V155" s="126">
        <f>IF(ISNA(VLOOKUP($D155,'Overall Individual'!$B$2:$N$103,10,FALSE)),0,VLOOKUP($D155,'Overall Individual'!$B$2:$N$103,10,FALSE))</f>
        <v>0</v>
      </c>
      <c r="W155" s="185"/>
      <c r="X155" s="126">
        <f>IF(ISNA(VLOOKUP($D155,'Overall Individual'!$B$2:$N$103,11,FALSE)),0,VLOOKUP($D155,'Overall Individual'!$B$2:$N$103,11,FALSE))</f>
        <v>0</v>
      </c>
      <c r="Y155" s="185"/>
      <c r="Z155" s="126">
        <f>IF(ISNA(VLOOKUP($D155,'Overall Individual'!$B$2:$N$103,12,FALSE)),0,VLOOKUP($D155,'Overall Individual'!$B$2:$N$103,12,FALSE))</f>
        <v>0</v>
      </c>
      <c r="AA155" s="185"/>
    </row>
    <row r="156" spans="1:27" ht="12.75" customHeight="1" thickBot="1" x14ac:dyDescent="0.55000000000000004">
      <c r="A156" s="190"/>
      <c r="B156" s="191"/>
      <c r="C156" s="191"/>
      <c r="D156" s="81" t="s">
        <v>138</v>
      </c>
      <c r="E156" s="76">
        <f>VLOOKUP(D156,Runners!A$2:B$136,2,FALSE)</f>
        <v>225000</v>
      </c>
      <c r="F156" s="194"/>
      <c r="G156" s="202"/>
      <c r="H156" s="70">
        <f>IF(ISNA(VLOOKUP($D156,'Overall Individual'!$B$2:$N$103,3,FALSE)),0,VLOOKUP($D156,'Overall Individual'!$B$2:$N$103,3,FALSE))</f>
        <v>90</v>
      </c>
      <c r="I156" s="186"/>
      <c r="J156" s="71">
        <f>IF(ISNA(VLOOKUP($D156,'Overall Individual'!$B$2:$N$103,4,FALSE)),0,VLOOKUP($D156,'Overall Individual'!$B$2:$N$103,4,FALSE))</f>
        <v>0</v>
      </c>
      <c r="K156" s="186"/>
      <c r="L156" s="71">
        <f>IF(ISNA(VLOOKUP($D156,'Overall Individual'!$B$2:$N$103,5,FALSE)),0,VLOOKUP($D156,'Overall Individual'!$B$2:$N$103,5,FALSE))</f>
        <v>90</v>
      </c>
      <c r="M156" s="186"/>
      <c r="N156" s="72">
        <f>IF(ISNA(VLOOKUP($D156,'Overall Individual'!$B$2:$N$103,6,FALSE)),0,VLOOKUP($D156,'Overall Individual'!$B$2:$N$103,6,FALSE))</f>
        <v>89</v>
      </c>
      <c r="O156" s="199"/>
      <c r="P156" s="127">
        <f>IF(ISNA(VLOOKUP($D156,'Overall Individual'!$B$2:$N$103,7,FALSE)),0,VLOOKUP($D156,'Overall Individual'!$B$2:$N$103,7,FALSE))</f>
        <v>0</v>
      </c>
      <c r="Q156" s="189"/>
      <c r="R156" s="127">
        <f>IF(ISNA(VLOOKUP($D156,'Overall Individual'!$B$2:$N$103,8,FALSE)),0,VLOOKUP($D156,'Overall Individual'!$B$2:$N$103,8,FALSE))</f>
        <v>0</v>
      </c>
      <c r="S156" s="186"/>
      <c r="T156" s="127">
        <f>IF(ISNA(VLOOKUP($D156,'Overall Individual'!$B$2:$N$103,9,FALSE)),0,VLOOKUP($D156,'Overall Individual'!$B$2:$N$103,9,FALSE))</f>
        <v>0</v>
      </c>
      <c r="U156" s="186"/>
      <c r="V156" s="128">
        <f>IF(ISNA(VLOOKUP($D156,'Overall Individual'!$B$2:$N$103,10,FALSE)),0,VLOOKUP($D156,'Overall Individual'!$B$2:$N$103,10,FALSE))</f>
        <v>0</v>
      </c>
      <c r="W156" s="186"/>
      <c r="X156" s="128">
        <f>IF(ISNA(VLOOKUP($D156,'Overall Individual'!$B$2:$N$103,11,FALSE)),0,VLOOKUP($D156,'Overall Individual'!$B$2:$N$103,11,FALSE))</f>
        <v>0</v>
      </c>
      <c r="Y156" s="186"/>
      <c r="Z156" s="128">
        <f>IF(ISNA(VLOOKUP($D156,'Overall Individual'!$B$2:$N$103,12,FALSE)),0,VLOOKUP($D156,'Overall Individual'!$B$2:$N$103,12,FALSE))</f>
        <v>0</v>
      </c>
      <c r="AA156" s="186"/>
    </row>
    <row r="157" spans="1:27" ht="12.75" customHeight="1" thickTop="1" x14ac:dyDescent="0.5">
      <c r="A157" s="190">
        <v>32</v>
      </c>
      <c r="B157" s="191" t="s">
        <v>215</v>
      </c>
      <c r="C157" s="191" t="s">
        <v>102</v>
      </c>
      <c r="D157" s="80" t="s">
        <v>100</v>
      </c>
      <c r="E157" s="74">
        <f>VLOOKUP(D157,Runners!A$2:B$136,2,FALSE)</f>
        <v>225000</v>
      </c>
      <c r="F157" s="192">
        <f>SUM(E157:E161)</f>
        <v>995000</v>
      </c>
      <c r="G157" s="195">
        <v>3</v>
      </c>
      <c r="H157" s="62">
        <f>IF(ISNA(VLOOKUP($D157,'Overall Individual'!$B$2:$N$103,3,FALSE)),0,VLOOKUP($D157,'Overall Individual'!$B$2:$N$103,3,FALSE))</f>
        <v>94</v>
      </c>
      <c r="I157" s="184">
        <f t="shared" ref="I157" si="153">SUM(H157:H161)</f>
        <v>455</v>
      </c>
      <c r="J157" s="64">
        <f>IF(ISNA(VLOOKUP($D157,'Overall Individual'!$B$2:$N$103,4,FALSE)),0,VLOOKUP($D157,'Overall Individual'!$B$2:$N$103,4,FALSE))</f>
        <v>94</v>
      </c>
      <c r="K157" s="184">
        <f t="shared" ref="K157" si="154">SUM(J157:J161)</f>
        <v>266</v>
      </c>
      <c r="L157" s="64">
        <f>IF(ISNA(VLOOKUP($D157,'Overall Individual'!$B$2:$N$103,5,FALSE)),0,VLOOKUP($D157,'Overall Individual'!$B$2:$N$103,5,FALSE))</f>
        <v>88</v>
      </c>
      <c r="M157" s="184">
        <f t="shared" ref="M157" si="155">SUM(L157:L161)</f>
        <v>449</v>
      </c>
      <c r="N157" s="75">
        <f>IF(ISNA(VLOOKUP($D157,'Overall Individual'!$B$2:$N$103,6,FALSE)),0,VLOOKUP($D157,'Overall Individual'!$B$2:$N$103,6,FALSE))</f>
        <v>88</v>
      </c>
      <c r="O157" s="197">
        <f t="shared" ref="O157" si="156">SUM(N157:N161)</f>
        <v>452</v>
      </c>
      <c r="P157" s="124">
        <f>IF(ISNA(VLOOKUP($D157,'Overall Individual'!$B$2:$N$103,7,FALSE)),0,VLOOKUP($D157,'Overall Individual'!$B$2:$N$103,7,FALSE))</f>
        <v>0</v>
      </c>
      <c r="Q157" s="187">
        <f t="shared" ref="Q157" si="157">SUM(P157:P161)</f>
        <v>0</v>
      </c>
      <c r="R157" s="124">
        <f>IF(ISNA(VLOOKUP($D157,'Overall Individual'!$B$2:$N$103,8,FALSE)),0,VLOOKUP($D157,'Overall Individual'!$B$2:$N$103,8,FALSE))</f>
        <v>0</v>
      </c>
      <c r="S157" s="184">
        <f>SUM(R157:R161)</f>
        <v>0</v>
      </c>
      <c r="T157" s="124">
        <f>IF(ISNA(VLOOKUP($D157,'Overall Individual'!$B$2:$N$103,9,FALSE)),0,VLOOKUP($D157,'Overall Individual'!$B$2:$N$103,9,FALSE))</f>
        <v>0</v>
      </c>
      <c r="U157" s="184">
        <f>SUM(T157:T161)</f>
        <v>0</v>
      </c>
      <c r="V157" s="125">
        <f>IF(ISNA(VLOOKUP($D157,'Overall Individual'!$B$2:$N$103,10,FALSE)),0,VLOOKUP($D157,'Overall Individual'!$B$2:$N$103,10,FALSE))</f>
        <v>0</v>
      </c>
      <c r="W157" s="184">
        <f>SUM(V157:V161)</f>
        <v>0</v>
      </c>
      <c r="X157" s="125">
        <f>IF(ISNA(VLOOKUP($D157,'Overall Individual'!$B$2:$N$103,11,FALSE)),0,VLOOKUP($D157,'Overall Individual'!$B$2:$N$103,11,FALSE))</f>
        <v>0</v>
      </c>
      <c r="Y157" s="184">
        <f>SUM(X157:X161)</f>
        <v>0</v>
      </c>
      <c r="Z157" s="125">
        <f>IF(ISNA(VLOOKUP($D157,'Overall Individual'!$B$2:$N$103,12,FALSE)),0,VLOOKUP($D157,'Overall Individual'!$B$2:$N$103,12,FALSE))</f>
        <v>0</v>
      </c>
      <c r="AA157" s="184">
        <f>SUM(Z157:Z161)</f>
        <v>0</v>
      </c>
    </row>
    <row r="158" spans="1:27" ht="12.75" customHeight="1" x14ac:dyDescent="0.5">
      <c r="A158" s="190"/>
      <c r="B158" s="191"/>
      <c r="C158" s="191"/>
      <c r="D158" s="80" t="s">
        <v>120</v>
      </c>
      <c r="E158" s="61">
        <f>VLOOKUP(D158,Runners!A$2:B$136,2,FALSE)</f>
        <v>210000</v>
      </c>
      <c r="F158" s="193"/>
      <c r="G158" s="185"/>
      <c r="H158" s="66">
        <f>IF(ISNA(VLOOKUP($D158,'Overall Individual'!$B$2:$N$103,3,FALSE)),0,VLOOKUP($D158,'Overall Individual'!$B$2:$N$103,3,FALSE))</f>
        <v>93</v>
      </c>
      <c r="I158" s="185"/>
      <c r="J158" s="67">
        <f>IF(ISNA(VLOOKUP($D158,'Overall Individual'!$B$2:$N$103,4,FALSE)),0,VLOOKUP($D158,'Overall Individual'!$B$2:$N$103,4,FALSE))</f>
        <v>81</v>
      </c>
      <c r="K158" s="185"/>
      <c r="L158" s="67">
        <f>IF(ISNA(VLOOKUP($D158,'Overall Individual'!$B$2:$N$103,5,FALSE)),0,VLOOKUP($D158,'Overall Individual'!$B$2:$N$103,5,FALSE))</f>
        <v>98</v>
      </c>
      <c r="M158" s="185"/>
      <c r="N158" s="68">
        <f>IF(ISNA(VLOOKUP($D158,'Overall Individual'!$B$2:$N$103,6,FALSE)),0,VLOOKUP($D158,'Overall Individual'!$B$2:$N$103,6,FALSE))</f>
        <v>98</v>
      </c>
      <c r="O158" s="198"/>
      <c r="P158" s="100">
        <f>IF(ISNA(VLOOKUP($D158,'Overall Individual'!$B$2:$N$103,7,FALSE)),0,VLOOKUP($D158,'Overall Individual'!$B$2:$N$103,7,FALSE))</f>
        <v>0</v>
      </c>
      <c r="Q158" s="188"/>
      <c r="R158" s="100">
        <f>IF(ISNA(VLOOKUP($D158,'Overall Individual'!$B$2:$N$103,8,FALSE)),0,VLOOKUP($D158,'Overall Individual'!$B$2:$N$103,8,FALSE))</f>
        <v>0</v>
      </c>
      <c r="S158" s="185"/>
      <c r="T158" s="100">
        <f>IF(ISNA(VLOOKUP($D158,'Overall Individual'!$B$2:$N$103,9,FALSE)),0,VLOOKUP($D158,'Overall Individual'!$B$2:$N$103,9,FALSE))</f>
        <v>0</v>
      </c>
      <c r="U158" s="185"/>
      <c r="V158" s="126">
        <f>IF(ISNA(VLOOKUP($D158,'Overall Individual'!$B$2:$N$103,10,FALSE)),0,VLOOKUP($D158,'Overall Individual'!$B$2:$N$103,10,FALSE))</f>
        <v>0</v>
      </c>
      <c r="W158" s="185"/>
      <c r="X158" s="126">
        <f>IF(ISNA(VLOOKUP($D158,'Overall Individual'!$B$2:$N$103,11,FALSE)),0,VLOOKUP($D158,'Overall Individual'!$B$2:$N$103,11,FALSE))</f>
        <v>0</v>
      </c>
      <c r="Y158" s="185"/>
      <c r="Z158" s="126">
        <f>IF(ISNA(VLOOKUP($D158,'Overall Individual'!$B$2:$N$103,12,FALSE)),0,VLOOKUP($D158,'Overall Individual'!$B$2:$N$103,12,FALSE))</f>
        <v>0</v>
      </c>
      <c r="AA158" s="185"/>
    </row>
    <row r="159" spans="1:27" ht="12.75" customHeight="1" x14ac:dyDescent="0.5">
      <c r="A159" s="190"/>
      <c r="B159" s="191"/>
      <c r="C159" s="191"/>
      <c r="D159" s="80" t="s">
        <v>138</v>
      </c>
      <c r="E159" s="61">
        <f>VLOOKUP(D159,Runners!A$2:B$136,2,FALSE)</f>
        <v>225000</v>
      </c>
      <c r="F159" s="193"/>
      <c r="G159" s="185"/>
      <c r="H159" s="66">
        <f>IF(ISNA(VLOOKUP($D159,'Overall Individual'!$B$2:$N$103,3,FALSE)),0,VLOOKUP($D159,'Overall Individual'!$B$2:$N$103,3,FALSE))</f>
        <v>90</v>
      </c>
      <c r="I159" s="185"/>
      <c r="J159" s="67">
        <f>IF(ISNA(VLOOKUP($D159,'Overall Individual'!$B$2:$N$103,4,FALSE)),0,VLOOKUP($D159,'Overall Individual'!$B$2:$N$103,4,FALSE))</f>
        <v>0</v>
      </c>
      <c r="K159" s="185"/>
      <c r="L159" s="67">
        <f>IF(ISNA(VLOOKUP($D159,'Overall Individual'!$B$2:$N$103,5,FALSE)),0,VLOOKUP($D159,'Overall Individual'!$B$2:$N$103,5,FALSE))</f>
        <v>90</v>
      </c>
      <c r="M159" s="185"/>
      <c r="N159" s="68">
        <f>IF(ISNA(VLOOKUP($D159,'Overall Individual'!$B$2:$N$103,6,FALSE)),0,VLOOKUP($D159,'Overall Individual'!$B$2:$N$103,6,FALSE))</f>
        <v>89</v>
      </c>
      <c r="O159" s="198"/>
      <c r="P159" s="100">
        <f>IF(ISNA(VLOOKUP($D159,'Overall Individual'!$B$2:$N$103,7,FALSE)),0,VLOOKUP($D159,'Overall Individual'!$B$2:$N$103,7,FALSE))</f>
        <v>0</v>
      </c>
      <c r="Q159" s="188"/>
      <c r="R159" s="100">
        <f>IF(ISNA(VLOOKUP($D159,'Overall Individual'!$B$2:$N$103,8,FALSE)),0,VLOOKUP($D159,'Overall Individual'!$B$2:$N$103,8,FALSE))</f>
        <v>0</v>
      </c>
      <c r="S159" s="185"/>
      <c r="T159" s="100">
        <f>IF(ISNA(VLOOKUP($D159,'Overall Individual'!$B$2:$N$103,9,FALSE)),0,VLOOKUP($D159,'Overall Individual'!$B$2:$N$103,9,FALSE))</f>
        <v>0</v>
      </c>
      <c r="U159" s="185"/>
      <c r="V159" s="126">
        <f>IF(ISNA(VLOOKUP($D159,'Overall Individual'!$B$2:$N$103,10,FALSE)),0,VLOOKUP($D159,'Overall Individual'!$B$2:$N$103,10,FALSE))</f>
        <v>0</v>
      </c>
      <c r="W159" s="185"/>
      <c r="X159" s="126">
        <f>IF(ISNA(VLOOKUP($D159,'Overall Individual'!$B$2:$N$103,11,FALSE)),0,VLOOKUP($D159,'Overall Individual'!$B$2:$N$103,11,FALSE))</f>
        <v>0</v>
      </c>
      <c r="Y159" s="185"/>
      <c r="Z159" s="126">
        <f>IF(ISNA(VLOOKUP($D159,'Overall Individual'!$B$2:$N$103,12,FALSE)),0,VLOOKUP($D159,'Overall Individual'!$B$2:$N$103,12,FALSE))</f>
        <v>0</v>
      </c>
      <c r="AA159" s="185"/>
    </row>
    <row r="160" spans="1:27" ht="12.75" customHeight="1" x14ac:dyDescent="0.5">
      <c r="A160" s="190"/>
      <c r="B160" s="191"/>
      <c r="C160" s="191"/>
      <c r="D160" s="80" t="s">
        <v>125</v>
      </c>
      <c r="E160" s="61">
        <f>VLOOKUP(D160,Runners!A$2:B$136,2,FALSE)</f>
        <v>175000</v>
      </c>
      <c r="F160" s="193"/>
      <c r="G160" s="185"/>
      <c r="H160" s="66">
        <f>IF(ISNA(VLOOKUP($D160,'Overall Individual'!$B$2:$N$103,3,FALSE)),0,VLOOKUP($D160,'Overall Individual'!$B$2:$N$103,3,FALSE))</f>
        <v>96</v>
      </c>
      <c r="I160" s="185"/>
      <c r="J160" s="67">
        <f>IF(ISNA(VLOOKUP($D160,'Overall Individual'!$B$2:$N$103,4,FALSE)),0,VLOOKUP($D160,'Overall Individual'!$B$2:$N$103,4,FALSE))</f>
        <v>91</v>
      </c>
      <c r="K160" s="185"/>
      <c r="L160" s="67">
        <f>IF(ISNA(VLOOKUP($D160,'Overall Individual'!$B$2:$N$103,5,FALSE)),0,VLOOKUP($D160,'Overall Individual'!$B$2:$N$103,5,FALSE))</f>
        <v>92</v>
      </c>
      <c r="M160" s="185"/>
      <c r="N160" s="68">
        <f>IF(ISNA(VLOOKUP($D160,'Overall Individual'!$B$2:$N$103,6,FALSE)),0,VLOOKUP($D160,'Overall Individual'!$B$2:$N$103,6,FALSE))</f>
        <v>90</v>
      </c>
      <c r="O160" s="198"/>
      <c r="P160" s="100">
        <f>IF(ISNA(VLOOKUP($D160,'Overall Individual'!$B$2:$N$103,7,FALSE)),0,VLOOKUP($D160,'Overall Individual'!$B$2:$N$103,7,FALSE))</f>
        <v>0</v>
      </c>
      <c r="Q160" s="188"/>
      <c r="R160" s="100">
        <f>IF(ISNA(VLOOKUP($D160,'Overall Individual'!$B$2:$N$103,8,FALSE)),0,VLOOKUP($D160,'Overall Individual'!$B$2:$N$103,8,FALSE))</f>
        <v>0</v>
      </c>
      <c r="S160" s="185"/>
      <c r="T160" s="100">
        <f>IF(ISNA(VLOOKUP($D160,'Overall Individual'!$B$2:$N$103,9,FALSE)),0,VLOOKUP($D160,'Overall Individual'!$B$2:$N$103,9,FALSE))</f>
        <v>0</v>
      </c>
      <c r="U160" s="185"/>
      <c r="V160" s="126">
        <f>IF(ISNA(VLOOKUP($D160,'Overall Individual'!$B$2:$N$103,10,FALSE)),0,VLOOKUP($D160,'Overall Individual'!$B$2:$N$103,10,FALSE))</f>
        <v>0</v>
      </c>
      <c r="W160" s="185"/>
      <c r="X160" s="126">
        <f>IF(ISNA(VLOOKUP($D160,'Overall Individual'!$B$2:$N$103,11,FALSE)),0,VLOOKUP($D160,'Overall Individual'!$B$2:$N$103,11,FALSE))</f>
        <v>0</v>
      </c>
      <c r="Y160" s="185"/>
      <c r="Z160" s="126">
        <f>IF(ISNA(VLOOKUP($D160,'Overall Individual'!$B$2:$N$103,12,FALSE)),0,VLOOKUP($D160,'Overall Individual'!$B$2:$N$103,12,FALSE))</f>
        <v>0</v>
      </c>
      <c r="AA160" s="185"/>
    </row>
    <row r="161" spans="1:27" ht="12.75" customHeight="1" thickBot="1" x14ac:dyDescent="0.55000000000000004">
      <c r="A161" s="190"/>
      <c r="B161" s="191"/>
      <c r="C161" s="191"/>
      <c r="D161" s="81" t="s">
        <v>4</v>
      </c>
      <c r="E161" s="76">
        <f>VLOOKUP(D161,Runners!A$2:B$136,2,FALSE)</f>
        <v>160000</v>
      </c>
      <c r="F161" s="194"/>
      <c r="G161" s="196"/>
      <c r="H161" s="70">
        <f>IF(ISNA(VLOOKUP($D161,'Overall Individual'!$B$2:$N$103,3,FALSE)),0,VLOOKUP($D161,'Overall Individual'!$B$2:$N$103,3,FALSE))</f>
        <v>82</v>
      </c>
      <c r="I161" s="186"/>
      <c r="J161" s="71">
        <f>IF(ISNA(VLOOKUP($D161,'Overall Individual'!$B$2:$N$103,4,FALSE)),0,VLOOKUP($D161,'Overall Individual'!$B$2:$N$103,4,FALSE))</f>
        <v>0</v>
      </c>
      <c r="K161" s="186"/>
      <c r="L161" s="71">
        <f>IF(ISNA(VLOOKUP($D161,'Overall Individual'!$B$2:$N$103,5,FALSE)),0,VLOOKUP($D161,'Overall Individual'!$B$2:$N$103,5,FALSE))</f>
        <v>81</v>
      </c>
      <c r="M161" s="186"/>
      <c r="N161" s="72">
        <f>IF(ISNA(VLOOKUP($D161,'Overall Individual'!$B$2:$N$103,6,FALSE)),0,VLOOKUP($D161,'Overall Individual'!$B$2:$N$103,6,FALSE))</f>
        <v>87</v>
      </c>
      <c r="O161" s="199"/>
      <c r="P161" s="127">
        <f>IF(ISNA(VLOOKUP($D161,'Overall Individual'!$B$2:$N$103,7,FALSE)),0,VLOOKUP($D161,'Overall Individual'!$B$2:$N$103,7,FALSE))</f>
        <v>0</v>
      </c>
      <c r="Q161" s="189"/>
      <c r="R161" s="127">
        <f>IF(ISNA(VLOOKUP($D161,'Overall Individual'!$B$2:$N$103,8,FALSE)),0,VLOOKUP($D161,'Overall Individual'!$B$2:$N$103,8,FALSE))</f>
        <v>0</v>
      </c>
      <c r="S161" s="186"/>
      <c r="T161" s="127">
        <f>IF(ISNA(VLOOKUP($D161,'Overall Individual'!$B$2:$N$103,9,FALSE)),0,VLOOKUP($D161,'Overall Individual'!$B$2:$N$103,9,FALSE))</f>
        <v>0</v>
      </c>
      <c r="U161" s="186"/>
      <c r="V161" s="128">
        <f>IF(ISNA(VLOOKUP($D161,'Overall Individual'!$B$2:$N$103,10,FALSE)),0,VLOOKUP($D161,'Overall Individual'!$B$2:$N$103,10,FALSE))</f>
        <v>0</v>
      </c>
      <c r="W161" s="186"/>
      <c r="X161" s="128">
        <f>IF(ISNA(VLOOKUP($D161,'Overall Individual'!$B$2:$N$103,11,FALSE)),0,VLOOKUP($D161,'Overall Individual'!$B$2:$N$103,11,FALSE))</f>
        <v>0</v>
      </c>
      <c r="Y161" s="186"/>
      <c r="Z161" s="128">
        <f>IF(ISNA(VLOOKUP($D161,'Overall Individual'!$B$2:$N$103,12,FALSE)),0,VLOOKUP($D161,'Overall Individual'!$B$2:$N$103,12,FALSE))</f>
        <v>0</v>
      </c>
      <c r="AA161" s="186"/>
    </row>
    <row r="162" spans="1:27" ht="12.75" customHeight="1" thickTop="1" x14ac:dyDescent="0.5">
      <c r="A162" s="190">
        <v>33</v>
      </c>
      <c r="B162" s="191" t="s">
        <v>163</v>
      </c>
      <c r="C162" s="191" t="s">
        <v>102</v>
      </c>
      <c r="D162" s="80" t="s">
        <v>129</v>
      </c>
      <c r="E162" s="74">
        <f>VLOOKUP(D162,Runners!A$2:B$136,2,FALSE)</f>
        <v>240000</v>
      </c>
      <c r="F162" s="192">
        <f>SUM(E162:E166)</f>
        <v>985000</v>
      </c>
      <c r="G162" s="195">
        <v>3</v>
      </c>
      <c r="H162" s="62">
        <f>IF(ISNA(VLOOKUP($D162,'Overall Individual'!$B$2:$N$103,3,FALSE)),0,VLOOKUP($D162,'Overall Individual'!$B$2:$N$103,3,FALSE))</f>
        <v>0</v>
      </c>
      <c r="I162" s="184">
        <f t="shared" ref="I162" si="158">SUM(H162:H166)</f>
        <v>238</v>
      </c>
      <c r="J162" s="64">
        <f>IF(ISNA(VLOOKUP($D162,'Overall Individual'!$B$2:$N$103,4,FALSE)),0,VLOOKUP($D162,'Overall Individual'!$B$2:$N$103,4,FALSE))</f>
        <v>93</v>
      </c>
      <c r="K162" s="184">
        <f t="shared" ref="K162" si="159">SUM(J162:J166)</f>
        <v>191</v>
      </c>
      <c r="L162" s="64">
        <f>IF(ISNA(VLOOKUP($D162,'Overall Individual'!$B$2:$N$103,5,FALSE)),0,VLOOKUP($D162,'Overall Individual'!$B$2:$N$103,5,FALSE))</f>
        <v>97</v>
      </c>
      <c r="M162" s="184">
        <f t="shared" ref="M162" si="160">SUM(L162:L166)</f>
        <v>330</v>
      </c>
      <c r="N162" s="75">
        <f>IF(ISNA(VLOOKUP($D162,'Overall Individual'!$B$2:$N$103,6,FALSE)),0,VLOOKUP($D162,'Overall Individual'!$B$2:$N$103,6,FALSE))</f>
        <v>95</v>
      </c>
      <c r="O162" s="197">
        <f t="shared" ref="O162" si="161">SUM(N162:N166)</f>
        <v>281</v>
      </c>
      <c r="P162" s="124">
        <f>IF(ISNA(VLOOKUP($D162,'Overall Individual'!$B$2:$N$103,7,FALSE)),0,VLOOKUP($D162,'Overall Individual'!$B$2:$N$103,7,FALSE))</f>
        <v>0</v>
      </c>
      <c r="Q162" s="187">
        <f t="shared" ref="Q162" si="162">SUM(P162:P166)</f>
        <v>0</v>
      </c>
      <c r="R162" s="124">
        <f>IF(ISNA(VLOOKUP($D162,'Overall Individual'!$B$2:$N$103,8,FALSE)),0,VLOOKUP($D162,'Overall Individual'!$B$2:$N$103,8,FALSE))</f>
        <v>0</v>
      </c>
      <c r="S162" s="184">
        <f>SUM(R162:R166)</f>
        <v>0</v>
      </c>
      <c r="T162" s="124">
        <f>IF(ISNA(VLOOKUP($D162,'Overall Individual'!$B$2:$N$103,9,FALSE)),0,VLOOKUP($D162,'Overall Individual'!$B$2:$N$103,9,FALSE))</f>
        <v>0</v>
      </c>
      <c r="U162" s="184">
        <f>SUM(T162:T166)</f>
        <v>0</v>
      </c>
      <c r="V162" s="125">
        <f>IF(ISNA(VLOOKUP($D162,'Overall Individual'!$B$2:$N$103,10,FALSE)),0,VLOOKUP($D162,'Overall Individual'!$B$2:$N$103,10,FALSE))</f>
        <v>0</v>
      </c>
      <c r="W162" s="184">
        <f>SUM(V162:V166)</f>
        <v>0</v>
      </c>
      <c r="X162" s="125">
        <f>IF(ISNA(VLOOKUP($D162,'Overall Individual'!$B$2:$N$103,11,FALSE)),0,VLOOKUP($D162,'Overall Individual'!$B$2:$N$103,11,FALSE))</f>
        <v>0</v>
      </c>
      <c r="Y162" s="184">
        <f>SUM(X162:X166)</f>
        <v>0</v>
      </c>
      <c r="Z162" s="125">
        <f>IF(ISNA(VLOOKUP($D162,'Overall Individual'!$B$2:$N$103,12,FALSE)),0,VLOOKUP($D162,'Overall Individual'!$B$2:$N$103,12,FALSE))</f>
        <v>0</v>
      </c>
      <c r="AA162" s="184">
        <f>SUM(Z162:Z166)</f>
        <v>0</v>
      </c>
    </row>
    <row r="163" spans="1:27" ht="12.75" customHeight="1" x14ac:dyDescent="0.5">
      <c r="A163" s="190"/>
      <c r="B163" s="191"/>
      <c r="C163" s="191"/>
      <c r="D163" s="80" t="s">
        <v>126</v>
      </c>
      <c r="E163" s="61">
        <f>VLOOKUP(D163,Runners!A$2:B$136,2,FALSE)</f>
        <v>225000</v>
      </c>
      <c r="F163" s="193"/>
      <c r="G163" s="185"/>
      <c r="H163" s="66">
        <f>IF(ISNA(VLOOKUP($D163,'Overall Individual'!$B$2:$N$103,3,FALSE)),0,VLOOKUP($D163,'Overall Individual'!$B$2:$N$103,3,FALSE))</f>
        <v>57</v>
      </c>
      <c r="I163" s="185"/>
      <c r="J163" s="67">
        <f>IF(ISNA(VLOOKUP($D163,'Overall Individual'!$B$2:$N$103,4,FALSE)),0,VLOOKUP($D163,'Overall Individual'!$B$2:$N$103,4,FALSE))</f>
        <v>0</v>
      </c>
      <c r="K163" s="185"/>
      <c r="L163" s="67">
        <f>IF(ISNA(VLOOKUP($D163,'Overall Individual'!$B$2:$N$103,5,FALSE)),0,VLOOKUP($D163,'Overall Individual'!$B$2:$N$103,5,FALSE))</f>
        <v>54</v>
      </c>
      <c r="M163" s="185"/>
      <c r="N163" s="68">
        <f>IF(ISNA(VLOOKUP($D163,'Overall Individual'!$B$2:$N$103,6,FALSE)),0,VLOOKUP($D163,'Overall Individual'!$B$2:$N$103,6,FALSE))</f>
        <v>0</v>
      </c>
      <c r="O163" s="198"/>
      <c r="P163" s="100">
        <f>IF(ISNA(VLOOKUP($D163,'Overall Individual'!$B$2:$N$103,7,FALSE)),0,VLOOKUP($D163,'Overall Individual'!$B$2:$N$103,7,FALSE))</f>
        <v>0</v>
      </c>
      <c r="Q163" s="188"/>
      <c r="R163" s="100">
        <f>IF(ISNA(VLOOKUP($D163,'Overall Individual'!$B$2:$N$103,8,FALSE)),0,VLOOKUP($D163,'Overall Individual'!$B$2:$N$103,8,FALSE))</f>
        <v>0</v>
      </c>
      <c r="S163" s="185"/>
      <c r="T163" s="100">
        <f>IF(ISNA(VLOOKUP($D163,'Overall Individual'!$B$2:$N$103,9,FALSE)),0,VLOOKUP($D163,'Overall Individual'!$B$2:$N$103,9,FALSE))</f>
        <v>0</v>
      </c>
      <c r="U163" s="185"/>
      <c r="V163" s="126">
        <f>IF(ISNA(VLOOKUP($D163,'Overall Individual'!$B$2:$N$103,10,FALSE)),0,VLOOKUP($D163,'Overall Individual'!$B$2:$N$103,10,FALSE))</f>
        <v>0</v>
      </c>
      <c r="W163" s="185"/>
      <c r="X163" s="126">
        <f>IF(ISNA(VLOOKUP($D163,'Overall Individual'!$B$2:$N$103,11,FALSE)),0,VLOOKUP($D163,'Overall Individual'!$B$2:$N$103,11,FALSE))</f>
        <v>0</v>
      </c>
      <c r="Y163" s="185"/>
      <c r="Z163" s="126">
        <f>IF(ISNA(VLOOKUP($D163,'Overall Individual'!$B$2:$N$103,12,FALSE)),0,VLOOKUP($D163,'Overall Individual'!$B$2:$N$103,12,FALSE))</f>
        <v>0</v>
      </c>
      <c r="AA163" s="185"/>
    </row>
    <row r="164" spans="1:27" ht="12.75" customHeight="1" x14ac:dyDescent="0.5">
      <c r="A164" s="190"/>
      <c r="B164" s="191"/>
      <c r="C164" s="191"/>
      <c r="D164" s="80" t="s">
        <v>3</v>
      </c>
      <c r="E164" s="61">
        <f>VLOOKUP(D164,Runners!A$2:B$136,2,FALSE)</f>
        <v>240000</v>
      </c>
      <c r="F164" s="193"/>
      <c r="G164" s="185"/>
      <c r="H164" s="66">
        <f>IF(ISNA(VLOOKUP($D164,'Overall Individual'!$B$2:$N$103,3,FALSE)),0,VLOOKUP($D164,'Overall Individual'!$B$2:$N$103,3,FALSE))</f>
        <v>95</v>
      </c>
      <c r="I164" s="185"/>
      <c r="J164" s="67">
        <f>IF(ISNA(VLOOKUP($D164,'Overall Individual'!$B$2:$N$103,4,FALSE)),0,VLOOKUP($D164,'Overall Individual'!$B$2:$N$103,4,FALSE))</f>
        <v>98</v>
      </c>
      <c r="K164" s="185"/>
      <c r="L164" s="67">
        <f>IF(ISNA(VLOOKUP($D164,'Overall Individual'!$B$2:$N$103,5,FALSE)),0,VLOOKUP($D164,'Overall Individual'!$B$2:$N$103,5,FALSE))</f>
        <v>95</v>
      </c>
      <c r="M164" s="185"/>
      <c r="N164" s="68">
        <f>IF(ISNA(VLOOKUP($D164,'Overall Individual'!$B$2:$N$103,6,FALSE)),0,VLOOKUP($D164,'Overall Individual'!$B$2:$N$103,6,FALSE))</f>
        <v>94</v>
      </c>
      <c r="O164" s="198"/>
      <c r="P164" s="100">
        <f>IF(ISNA(VLOOKUP($D164,'Overall Individual'!$B$2:$N$103,7,FALSE)),0,VLOOKUP($D164,'Overall Individual'!$B$2:$N$103,7,FALSE))</f>
        <v>0</v>
      </c>
      <c r="Q164" s="188"/>
      <c r="R164" s="100">
        <f>IF(ISNA(VLOOKUP($D164,'Overall Individual'!$B$2:$N$103,8,FALSE)),0,VLOOKUP($D164,'Overall Individual'!$B$2:$N$103,8,FALSE))</f>
        <v>0</v>
      </c>
      <c r="S164" s="185"/>
      <c r="T164" s="100">
        <f>IF(ISNA(VLOOKUP($D164,'Overall Individual'!$B$2:$N$103,9,FALSE)),0,VLOOKUP($D164,'Overall Individual'!$B$2:$N$103,9,FALSE))</f>
        <v>0</v>
      </c>
      <c r="U164" s="185"/>
      <c r="V164" s="126">
        <f>IF(ISNA(VLOOKUP($D164,'Overall Individual'!$B$2:$N$103,10,FALSE)),0,VLOOKUP($D164,'Overall Individual'!$B$2:$N$103,10,FALSE))</f>
        <v>0</v>
      </c>
      <c r="W164" s="185"/>
      <c r="X164" s="126">
        <f>IF(ISNA(VLOOKUP($D164,'Overall Individual'!$B$2:$N$103,11,FALSE)),0,VLOOKUP($D164,'Overall Individual'!$B$2:$N$103,11,FALSE))</f>
        <v>0</v>
      </c>
      <c r="Y164" s="185"/>
      <c r="Z164" s="126">
        <f>IF(ISNA(VLOOKUP($D164,'Overall Individual'!$B$2:$N$103,12,FALSE)),0,VLOOKUP($D164,'Overall Individual'!$B$2:$N$103,12,FALSE))</f>
        <v>0</v>
      </c>
      <c r="AA164" s="185"/>
    </row>
    <row r="165" spans="1:27" ht="12.75" customHeight="1" x14ac:dyDescent="0.5">
      <c r="A165" s="190"/>
      <c r="B165" s="191"/>
      <c r="C165" s="191"/>
      <c r="D165" s="80" t="s">
        <v>7</v>
      </c>
      <c r="E165" s="61">
        <f>VLOOKUP(D165,Runners!A$2:B$136,2,FALSE)</f>
        <v>175000</v>
      </c>
      <c r="F165" s="193"/>
      <c r="G165" s="185"/>
      <c r="H165" s="66">
        <f>IF(ISNA(VLOOKUP($D165,'Overall Individual'!$B$2:$N$103,3,FALSE)),0,VLOOKUP($D165,'Overall Individual'!$B$2:$N$103,3,FALSE))</f>
        <v>86</v>
      </c>
      <c r="I165" s="185"/>
      <c r="J165" s="67">
        <f>IF(ISNA(VLOOKUP($D165,'Overall Individual'!$B$2:$N$103,4,FALSE)),0,VLOOKUP($D165,'Overall Individual'!$B$2:$N$103,4,FALSE))</f>
        <v>0</v>
      </c>
      <c r="K165" s="185"/>
      <c r="L165" s="67">
        <f>IF(ISNA(VLOOKUP($D165,'Overall Individual'!$B$2:$N$103,5,FALSE)),0,VLOOKUP($D165,'Overall Individual'!$B$2:$N$103,5,FALSE))</f>
        <v>84</v>
      </c>
      <c r="M165" s="185"/>
      <c r="N165" s="68">
        <f>IF(ISNA(VLOOKUP($D165,'Overall Individual'!$B$2:$N$103,6,FALSE)),0,VLOOKUP($D165,'Overall Individual'!$B$2:$N$103,6,FALSE))</f>
        <v>92</v>
      </c>
      <c r="O165" s="198"/>
      <c r="P165" s="100">
        <f>IF(ISNA(VLOOKUP($D165,'Overall Individual'!$B$2:$N$103,7,FALSE)),0,VLOOKUP($D165,'Overall Individual'!$B$2:$N$103,7,FALSE))</f>
        <v>0</v>
      </c>
      <c r="Q165" s="188"/>
      <c r="R165" s="100">
        <f>IF(ISNA(VLOOKUP($D165,'Overall Individual'!$B$2:$N$103,8,FALSE)),0,VLOOKUP($D165,'Overall Individual'!$B$2:$N$103,8,FALSE))</f>
        <v>0</v>
      </c>
      <c r="S165" s="185"/>
      <c r="T165" s="100">
        <f>IF(ISNA(VLOOKUP($D165,'Overall Individual'!$B$2:$N$103,9,FALSE)),0,VLOOKUP($D165,'Overall Individual'!$B$2:$N$103,9,FALSE))</f>
        <v>0</v>
      </c>
      <c r="U165" s="185"/>
      <c r="V165" s="126">
        <f>IF(ISNA(VLOOKUP($D165,'Overall Individual'!$B$2:$N$103,10,FALSE)),0,VLOOKUP($D165,'Overall Individual'!$B$2:$N$103,10,FALSE))</f>
        <v>0</v>
      </c>
      <c r="W165" s="185"/>
      <c r="X165" s="126">
        <f>IF(ISNA(VLOOKUP($D165,'Overall Individual'!$B$2:$N$103,11,FALSE)),0,VLOOKUP($D165,'Overall Individual'!$B$2:$N$103,11,FALSE))</f>
        <v>0</v>
      </c>
      <c r="Y165" s="185"/>
      <c r="Z165" s="126">
        <f>IF(ISNA(VLOOKUP($D165,'Overall Individual'!$B$2:$N$103,12,FALSE)),0,VLOOKUP($D165,'Overall Individual'!$B$2:$N$103,12,FALSE))</f>
        <v>0</v>
      </c>
      <c r="AA165" s="185"/>
    </row>
    <row r="166" spans="1:27" ht="12.75" customHeight="1" thickBot="1" x14ac:dyDescent="0.55000000000000004">
      <c r="A166" s="190"/>
      <c r="B166" s="191"/>
      <c r="C166" s="191"/>
      <c r="D166" s="81" t="s">
        <v>184</v>
      </c>
      <c r="E166" s="76">
        <f>VLOOKUP(D166,Runners!A$2:B$136,2,FALSE)</f>
        <v>105000</v>
      </c>
      <c r="F166" s="194"/>
      <c r="G166" s="196"/>
      <c r="H166" s="70">
        <f>IF(ISNA(VLOOKUP($D166,'Overall Individual'!$B$2:$N$103,3,FALSE)),0,VLOOKUP($D166,'Overall Individual'!$B$2:$N$103,3,FALSE))</f>
        <v>0</v>
      </c>
      <c r="I166" s="186"/>
      <c r="J166" s="71">
        <f>IF(ISNA(VLOOKUP($D166,'Overall Individual'!$B$2:$N$103,4,FALSE)),0,VLOOKUP($D166,'Overall Individual'!$B$2:$N$103,4,FALSE))</f>
        <v>0</v>
      </c>
      <c r="K166" s="186"/>
      <c r="L166" s="71">
        <f>IF(ISNA(VLOOKUP($D166,'Overall Individual'!$B$2:$N$103,5,FALSE)),0,VLOOKUP($D166,'Overall Individual'!$B$2:$N$103,5,FALSE))</f>
        <v>0</v>
      </c>
      <c r="M166" s="186"/>
      <c r="N166" s="72">
        <f>IF(ISNA(VLOOKUP($D166,'Overall Individual'!$B$2:$N$103,6,FALSE)),0,VLOOKUP($D166,'Overall Individual'!$B$2:$N$103,6,FALSE))</f>
        <v>0</v>
      </c>
      <c r="O166" s="199"/>
      <c r="P166" s="127">
        <f>IF(ISNA(VLOOKUP($D166,'Overall Individual'!$B$2:$N$103,7,FALSE)),0,VLOOKUP($D166,'Overall Individual'!$B$2:$N$103,7,FALSE))</f>
        <v>0</v>
      </c>
      <c r="Q166" s="189"/>
      <c r="R166" s="127">
        <f>IF(ISNA(VLOOKUP($D166,'Overall Individual'!$B$2:$N$103,8,FALSE)),0,VLOOKUP($D166,'Overall Individual'!$B$2:$N$103,8,FALSE))</f>
        <v>0</v>
      </c>
      <c r="S166" s="186"/>
      <c r="T166" s="127">
        <f>IF(ISNA(VLOOKUP($D166,'Overall Individual'!$B$2:$N$103,9,FALSE)),0,VLOOKUP($D166,'Overall Individual'!$B$2:$N$103,9,FALSE))</f>
        <v>0</v>
      </c>
      <c r="U166" s="186"/>
      <c r="V166" s="128">
        <f>IF(ISNA(VLOOKUP($D166,'Overall Individual'!$B$2:$N$103,10,FALSE)),0,VLOOKUP($D166,'Overall Individual'!$B$2:$N$103,10,FALSE))</f>
        <v>0</v>
      </c>
      <c r="W166" s="186"/>
      <c r="X166" s="128">
        <f>IF(ISNA(VLOOKUP($D166,'Overall Individual'!$B$2:$N$103,11,FALSE)),0,VLOOKUP($D166,'Overall Individual'!$B$2:$N$103,11,FALSE))</f>
        <v>0</v>
      </c>
      <c r="Y166" s="186"/>
      <c r="Z166" s="128">
        <f>IF(ISNA(VLOOKUP($D166,'Overall Individual'!$B$2:$N$103,12,FALSE)),0,VLOOKUP($D166,'Overall Individual'!$B$2:$N$103,12,FALSE))</f>
        <v>0</v>
      </c>
      <c r="AA166" s="186"/>
    </row>
    <row r="167" spans="1:27" ht="12.75" customHeight="1" thickTop="1" x14ac:dyDescent="0.5">
      <c r="A167" s="190">
        <v>34</v>
      </c>
      <c r="B167" s="191" t="s">
        <v>216</v>
      </c>
      <c r="C167" s="191" t="s">
        <v>125</v>
      </c>
      <c r="D167" s="80" t="s">
        <v>125</v>
      </c>
      <c r="E167" s="74">
        <f>VLOOKUP(D167,Runners!A$2:B$136,2,FALSE)</f>
        <v>175000</v>
      </c>
      <c r="F167" s="192">
        <f>SUM(E167:E171)</f>
        <v>995000</v>
      </c>
      <c r="G167" s="200">
        <v>3</v>
      </c>
      <c r="H167" s="62">
        <f>IF(ISNA(VLOOKUP($D167,'Overall Individual'!$B$2:$N$103,3,FALSE)),0,VLOOKUP($D167,'Overall Individual'!$B$2:$N$103,3,FALSE))</f>
        <v>96</v>
      </c>
      <c r="I167" s="184">
        <f t="shared" ref="I167" si="163">SUM(H167:H171)</f>
        <v>353</v>
      </c>
      <c r="J167" s="64">
        <f>IF(ISNA(VLOOKUP($D167,'Overall Individual'!$B$2:$N$103,4,FALSE)),0,VLOOKUP($D167,'Overall Individual'!$B$2:$N$103,4,FALSE))</f>
        <v>91</v>
      </c>
      <c r="K167" s="184">
        <f t="shared" ref="K167" si="164">SUM(J167:J171)</f>
        <v>258</v>
      </c>
      <c r="L167" s="64">
        <f>IF(ISNA(VLOOKUP($D167,'Overall Individual'!$B$2:$N$103,5,FALSE)),0,VLOOKUP($D167,'Overall Individual'!$B$2:$N$103,5,FALSE))</f>
        <v>92</v>
      </c>
      <c r="M167" s="184">
        <f t="shared" ref="M167" si="165">SUM(L167:L171)</f>
        <v>265</v>
      </c>
      <c r="N167" s="75">
        <f>IF(ISNA(VLOOKUP($D167,'Overall Individual'!$B$2:$N$103,6,FALSE)),0,VLOOKUP($D167,'Overall Individual'!$B$2:$N$103,6,FALSE))</f>
        <v>90</v>
      </c>
      <c r="O167" s="197">
        <f t="shared" ref="O167" si="166">SUM(N167:N171)</f>
        <v>244</v>
      </c>
      <c r="P167" s="124">
        <f>IF(ISNA(VLOOKUP($D167,'Overall Individual'!$B$2:$N$103,7,FALSE)),0,VLOOKUP($D167,'Overall Individual'!$B$2:$N$103,7,FALSE))</f>
        <v>0</v>
      </c>
      <c r="Q167" s="187">
        <f t="shared" ref="Q167" si="167">SUM(P167:P171)</f>
        <v>0</v>
      </c>
      <c r="R167" s="124">
        <f>IF(ISNA(VLOOKUP($D167,'Overall Individual'!$B$2:$N$103,8,FALSE)),0,VLOOKUP($D167,'Overall Individual'!$B$2:$N$103,8,FALSE))</f>
        <v>0</v>
      </c>
      <c r="S167" s="184">
        <f>SUM(R167:R171)</f>
        <v>0</v>
      </c>
      <c r="T167" s="124">
        <f>IF(ISNA(VLOOKUP($D167,'Overall Individual'!$B$2:$N$103,9,FALSE)),0,VLOOKUP($D167,'Overall Individual'!$B$2:$N$103,9,FALSE))</f>
        <v>0</v>
      </c>
      <c r="U167" s="184">
        <f>SUM(T167:T171)</f>
        <v>0</v>
      </c>
      <c r="V167" s="125">
        <f>IF(ISNA(VLOOKUP($D167,'Overall Individual'!$B$2:$N$103,10,FALSE)),0,VLOOKUP($D167,'Overall Individual'!$B$2:$N$103,10,FALSE))</f>
        <v>0</v>
      </c>
      <c r="W167" s="184">
        <f>SUM(V167:V171)</f>
        <v>0</v>
      </c>
      <c r="X167" s="125">
        <f>IF(ISNA(VLOOKUP($D167,'Overall Individual'!$B$2:$N$103,11,FALSE)),0,VLOOKUP($D167,'Overall Individual'!$B$2:$N$103,11,FALSE))</f>
        <v>0</v>
      </c>
      <c r="Y167" s="184">
        <f>SUM(X167:X171)</f>
        <v>0</v>
      </c>
      <c r="Z167" s="125">
        <f>IF(ISNA(VLOOKUP($D167,'Overall Individual'!$B$2:$N$103,12,FALSE)),0,VLOOKUP($D167,'Overall Individual'!$B$2:$N$103,12,FALSE))</f>
        <v>0</v>
      </c>
      <c r="AA167" s="184">
        <f>SUM(Z167:Z171)</f>
        <v>0</v>
      </c>
    </row>
    <row r="168" spans="1:27" ht="12.75" customHeight="1" x14ac:dyDescent="0.5">
      <c r="A168" s="190"/>
      <c r="B168" s="191"/>
      <c r="C168" s="191"/>
      <c r="D168" s="80" t="s">
        <v>137</v>
      </c>
      <c r="E168" s="61">
        <f>VLOOKUP(D168,Runners!A$2:B$136,2,FALSE)</f>
        <v>210000</v>
      </c>
      <c r="F168" s="193"/>
      <c r="G168" s="201"/>
      <c r="H168" s="66">
        <f>IF(ISNA(VLOOKUP($D168,'Overall Individual'!$B$2:$N$103,3,FALSE)),0,VLOOKUP($D168,'Overall Individual'!$B$2:$N$103,3,FALSE))</f>
        <v>92</v>
      </c>
      <c r="I168" s="185"/>
      <c r="J168" s="67">
        <f>IF(ISNA(VLOOKUP($D168,'Overall Individual'!$B$2:$N$103,4,FALSE)),0,VLOOKUP($D168,'Overall Individual'!$B$2:$N$103,4,FALSE))</f>
        <v>0</v>
      </c>
      <c r="K168" s="185"/>
      <c r="L168" s="67">
        <f>IF(ISNA(VLOOKUP($D168,'Overall Individual'!$B$2:$N$103,5,FALSE)),0,VLOOKUP($D168,'Overall Individual'!$B$2:$N$103,5,FALSE))</f>
        <v>77</v>
      </c>
      <c r="M168" s="185"/>
      <c r="N168" s="68">
        <f>IF(ISNA(VLOOKUP($D168,'Overall Individual'!$B$2:$N$103,6,FALSE)),0,VLOOKUP($D168,'Overall Individual'!$B$2:$N$103,6,FALSE))</f>
        <v>0</v>
      </c>
      <c r="O168" s="198"/>
      <c r="P168" s="100">
        <f>IF(ISNA(VLOOKUP($D168,'Overall Individual'!$B$2:$N$103,7,FALSE)),0,VLOOKUP($D168,'Overall Individual'!$B$2:$N$103,7,FALSE))</f>
        <v>0</v>
      </c>
      <c r="Q168" s="188"/>
      <c r="R168" s="100">
        <f>IF(ISNA(VLOOKUP($D168,'Overall Individual'!$B$2:$N$103,8,FALSE)),0,VLOOKUP($D168,'Overall Individual'!$B$2:$N$103,8,FALSE))</f>
        <v>0</v>
      </c>
      <c r="S168" s="185"/>
      <c r="T168" s="100">
        <f>IF(ISNA(VLOOKUP($D168,'Overall Individual'!$B$2:$N$103,9,FALSE)),0,VLOOKUP($D168,'Overall Individual'!$B$2:$N$103,9,FALSE))</f>
        <v>0</v>
      </c>
      <c r="U168" s="185"/>
      <c r="V168" s="126">
        <f>IF(ISNA(VLOOKUP($D168,'Overall Individual'!$B$2:$N$103,10,FALSE)),0,VLOOKUP($D168,'Overall Individual'!$B$2:$N$103,10,FALSE))</f>
        <v>0</v>
      </c>
      <c r="W168" s="185"/>
      <c r="X168" s="126">
        <f>IF(ISNA(VLOOKUP($D168,'Overall Individual'!$B$2:$N$103,11,FALSE)),0,VLOOKUP($D168,'Overall Individual'!$B$2:$N$103,11,FALSE))</f>
        <v>0</v>
      </c>
      <c r="Y168" s="185"/>
      <c r="Z168" s="126">
        <f>IF(ISNA(VLOOKUP($D168,'Overall Individual'!$B$2:$N$103,12,FALSE)),0,VLOOKUP($D168,'Overall Individual'!$B$2:$N$103,12,FALSE))</f>
        <v>0</v>
      </c>
      <c r="AA168" s="185"/>
    </row>
    <row r="169" spans="1:27" ht="12.75" customHeight="1" x14ac:dyDescent="0.5">
      <c r="A169" s="190"/>
      <c r="B169" s="191"/>
      <c r="C169" s="191"/>
      <c r="D169" s="80" t="s">
        <v>98</v>
      </c>
      <c r="E169" s="61">
        <f>VLOOKUP(D169,Runners!A$2:B$136,2,FALSE)</f>
        <v>180000</v>
      </c>
      <c r="F169" s="193"/>
      <c r="G169" s="201"/>
      <c r="H169" s="66">
        <f>IF(ISNA(VLOOKUP($D169,'Overall Individual'!$B$2:$N$103,3,FALSE)),0,VLOOKUP($D169,'Overall Individual'!$B$2:$N$103,3,FALSE))</f>
        <v>67</v>
      </c>
      <c r="I169" s="185"/>
      <c r="J169" s="67">
        <f>IF(ISNA(VLOOKUP($D169,'Overall Individual'!$B$2:$N$103,4,FALSE)),0,VLOOKUP($D169,'Overall Individual'!$B$2:$N$103,4,FALSE))</f>
        <v>68</v>
      </c>
      <c r="K169" s="185"/>
      <c r="L169" s="67">
        <f>IF(ISNA(VLOOKUP($D169,'Overall Individual'!$B$2:$N$103,5,FALSE)),0,VLOOKUP($D169,'Overall Individual'!$B$2:$N$103,5,FALSE))</f>
        <v>0</v>
      </c>
      <c r="M169" s="185"/>
      <c r="N169" s="68">
        <f>IF(ISNA(VLOOKUP($D169,'Overall Individual'!$B$2:$N$103,6,FALSE)),0,VLOOKUP($D169,'Overall Individual'!$B$2:$N$103,6,FALSE))</f>
        <v>58</v>
      </c>
      <c r="O169" s="198"/>
      <c r="P169" s="100">
        <f>IF(ISNA(VLOOKUP($D169,'Overall Individual'!$B$2:$N$103,7,FALSE)),0,VLOOKUP($D169,'Overall Individual'!$B$2:$N$103,7,FALSE))</f>
        <v>0</v>
      </c>
      <c r="Q169" s="188"/>
      <c r="R169" s="100">
        <f>IF(ISNA(VLOOKUP($D169,'Overall Individual'!$B$2:$N$103,8,FALSE)),0,VLOOKUP($D169,'Overall Individual'!$B$2:$N$103,8,FALSE))</f>
        <v>0</v>
      </c>
      <c r="S169" s="185"/>
      <c r="T169" s="100">
        <f>IF(ISNA(VLOOKUP($D169,'Overall Individual'!$B$2:$N$103,9,FALSE)),0,VLOOKUP($D169,'Overall Individual'!$B$2:$N$103,9,FALSE))</f>
        <v>0</v>
      </c>
      <c r="U169" s="185"/>
      <c r="V169" s="126">
        <f>IF(ISNA(VLOOKUP($D169,'Overall Individual'!$B$2:$N$103,10,FALSE)),0,VLOOKUP($D169,'Overall Individual'!$B$2:$N$103,10,FALSE))</f>
        <v>0</v>
      </c>
      <c r="W169" s="185"/>
      <c r="X169" s="126">
        <f>IF(ISNA(VLOOKUP($D169,'Overall Individual'!$B$2:$N$103,11,FALSE)),0,VLOOKUP($D169,'Overall Individual'!$B$2:$N$103,11,FALSE))</f>
        <v>0</v>
      </c>
      <c r="Y169" s="185"/>
      <c r="Z169" s="126">
        <f>IF(ISNA(VLOOKUP($D169,'Overall Individual'!$B$2:$N$103,12,FALSE)),0,VLOOKUP($D169,'Overall Individual'!$B$2:$N$103,12,FALSE))</f>
        <v>0</v>
      </c>
      <c r="AA169" s="185"/>
    </row>
    <row r="170" spans="1:27" ht="12.75" customHeight="1" x14ac:dyDescent="0.5">
      <c r="A170" s="190"/>
      <c r="B170" s="191"/>
      <c r="C170" s="191"/>
      <c r="D170" s="80" t="s">
        <v>102</v>
      </c>
      <c r="E170" s="61">
        <f>VLOOKUP(D170,Runners!A$2:B$136,2,FALSE)</f>
        <v>250000</v>
      </c>
      <c r="F170" s="193"/>
      <c r="G170" s="201"/>
      <c r="H170" s="66">
        <f>IF(ISNA(VLOOKUP($D170,'Overall Individual'!$B$2:$N$103,3,FALSE)),0,VLOOKUP($D170,'Overall Individual'!$B$2:$N$103,3,FALSE))</f>
        <v>98</v>
      </c>
      <c r="I170" s="185"/>
      <c r="J170" s="67">
        <f>IF(ISNA(VLOOKUP($D170,'Overall Individual'!$B$2:$N$103,4,FALSE)),0,VLOOKUP($D170,'Overall Individual'!$B$2:$N$103,4,FALSE))</f>
        <v>99</v>
      </c>
      <c r="K170" s="185"/>
      <c r="L170" s="67">
        <f>IF(ISNA(VLOOKUP($D170,'Overall Individual'!$B$2:$N$103,5,FALSE)),0,VLOOKUP($D170,'Overall Individual'!$B$2:$N$103,5,FALSE))</f>
        <v>96</v>
      </c>
      <c r="M170" s="185"/>
      <c r="N170" s="68">
        <f>IF(ISNA(VLOOKUP($D170,'Overall Individual'!$B$2:$N$103,6,FALSE)),0,VLOOKUP($D170,'Overall Individual'!$B$2:$N$103,6,FALSE))</f>
        <v>96</v>
      </c>
      <c r="O170" s="198"/>
      <c r="P170" s="100">
        <f>IF(ISNA(VLOOKUP($D170,'Overall Individual'!$B$2:$N$103,7,FALSE)),0,VLOOKUP($D170,'Overall Individual'!$B$2:$N$103,7,FALSE))</f>
        <v>0</v>
      </c>
      <c r="Q170" s="188"/>
      <c r="R170" s="100">
        <f>IF(ISNA(VLOOKUP($D170,'Overall Individual'!$B$2:$N$103,8,FALSE)),0,VLOOKUP($D170,'Overall Individual'!$B$2:$N$103,8,FALSE))</f>
        <v>0</v>
      </c>
      <c r="S170" s="185"/>
      <c r="T170" s="100">
        <f>IF(ISNA(VLOOKUP($D170,'Overall Individual'!$B$2:$N$103,9,FALSE)),0,VLOOKUP($D170,'Overall Individual'!$B$2:$N$103,9,FALSE))</f>
        <v>0</v>
      </c>
      <c r="U170" s="185"/>
      <c r="V170" s="126">
        <f>IF(ISNA(VLOOKUP($D170,'Overall Individual'!$B$2:$N$103,10,FALSE)),0,VLOOKUP($D170,'Overall Individual'!$B$2:$N$103,10,FALSE))</f>
        <v>0</v>
      </c>
      <c r="W170" s="185"/>
      <c r="X170" s="126">
        <f>IF(ISNA(VLOOKUP($D170,'Overall Individual'!$B$2:$N$103,11,FALSE)),0,VLOOKUP($D170,'Overall Individual'!$B$2:$N$103,11,FALSE))</f>
        <v>0</v>
      </c>
      <c r="Y170" s="185"/>
      <c r="Z170" s="126">
        <f>IF(ISNA(VLOOKUP($D170,'Overall Individual'!$B$2:$N$103,12,FALSE)),0,VLOOKUP($D170,'Overall Individual'!$B$2:$N$103,12,FALSE))</f>
        <v>0</v>
      </c>
      <c r="AA170" s="185"/>
    </row>
    <row r="171" spans="1:27" ht="12.75" customHeight="1" thickBot="1" x14ac:dyDescent="0.55000000000000004">
      <c r="A171" s="190"/>
      <c r="B171" s="191"/>
      <c r="C171" s="191"/>
      <c r="D171" s="81" t="s">
        <v>131</v>
      </c>
      <c r="E171" s="76">
        <f>VLOOKUP(D171,Runners!A$2:B$136,2,FALSE)</f>
        <v>180000</v>
      </c>
      <c r="F171" s="194"/>
      <c r="G171" s="202"/>
      <c r="H171" s="70">
        <f>IF(ISNA(VLOOKUP($D171,'Overall Individual'!$B$2:$N$103,3,FALSE)),0,VLOOKUP($D171,'Overall Individual'!$B$2:$N$103,3,FALSE))</f>
        <v>0</v>
      </c>
      <c r="I171" s="186"/>
      <c r="J171" s="71">
        <f>IF(ISNA(VLOOKUP($D171,'Overall Individual'!$B$2:$N$103,4,FALSE)),0,VLOOKUP($D171,'Overall Individual'!$B$2:$N$103,4,FALSE))</f>
        <v>0</v>
      </c>
      <c r="K171" s="186"/>
      <c r="L171" s="71">
        <f>IF(ISNA(VLOOKUP($D171,'Overall Individual'!$B$2:$N$103,5,FALSE)),0,VLOOKUP($D171,'Overall Individual'!$B$2:$N$103,5,FALSE))</f>
        <v>0</v>
      </c>
      <c r="M171" s="186"/>
      <c r="N171" s="72">
        <f>IF(ISNA(VLOOKUP($D171,'Overall Individual'!$B$2:$N$103,6,FALSE)),0,VLOOKUP($D171,'Overall Individual'!$B$2:$N$103,6,FALSE))</f>
        <v>0</v>
      </c>
      <c r="O171" s="199"/>
      <c r="P171" s="127">
        <f>IF(ISNA(VLOOKUP($D171,'Overall Individual'!$B$2:$N$103,7,FALSE)),0,VLOOKUP($D171,'Overall Individual'!$B$2:$N$103,7,FALSE))</f>
        <v>0</v>
      </c>
      <c r="Q171" s="189"/>
      <c r="R171" s="127">
        <f>IF(ISNA(VLOOKUP($D171,'Overall Individual'!$B$2:$N$103,8,FALSE)),0,VLOOKUP($D171,'Overall Individual'!$B$2:$N$103,8,FALSE))</f>
        <v>0</v>
      </c>
      <c r="S171" s="186"/>
      <c r="T171" s="127">
        <f>IF(ISNA(VLOOKUP($D171,'Overall Individual'!$B$2:$N$103,9,FALSE)),0,VLOOKUP($D171,'Overall Individual'!$B$2:$N$103,9,FALSE))</f>
        <v>0</v>
      </c>
      <c r="U171" s="186"/>
      <c r="V171" s="128">
        <f>IF(ISNA(VLOOKUP($D171,'Overall Individual'!$B$2:$N$103,10,FALSE)),0,VLOOKUP($D171,'Overall Individual'!$B$2:$N$103,10,FALSE))</f>
        <v>0</v>
      </c>
      <c r="W171" s="186"/>
      <c r="X171" s="128">
        <f>IF(ISNA(VLOOKUP($D171,'Overall Individual'!$B$2:$N$103,11,FALSE)),0,VLOOKUP($D171,'Overall Individual'!$B$2:$N$103,11,FALSE))</f>
        <v>0</v>
      </c>
      <c r="Y171" s="186"/>
      <c r="Z171" s="128">
        <f>IF(ISNA(VLOOKUP($D171,'Overall Individual'!$B$2:$N$103,12,FALSE)),0,VLOOKUP($D171,'Overall Individual'!$B$2:$N$103,12,FALSE))</f>
        <v>0</v>
      </c>
      <c r="AA171" s="186"/>
    </row>
    <row r="172" spans="1:27" ht="12.75" customHeight="1" thickTop="1" x14ac:dyDescent="0.5">
      <c r="A172" s="190">
        <v>35</v>
      </c>
      <c r="B172" s="191" t="s">
        <v>221</v>
      </c>
      <c r="C172" s="191" t="s">
        <v>5</v>
      </c>
      <c r="D172" s="80" t="s">
        <v>177</v>
      </c>
      <c r="E172" s="74">
        <f>VLOOKUP(D172,Runners!A$2:B$136,2,FALSE)</f>
        <v>150000</v>
      </c>
      <c r="F172" s="192">
        <f>SUM(E172:E176)</f>
        <v>960000</v>
      </c>
      <c r="G172" s="195">
        <v>3</v>
      </c>
      <c r="H172" s="62">
        <f>IF(ISNA(VLOOKUP($D172,'Overall Individual'!$B$2:$N$103,3,FALSE)),0,VLOOKUP($D172,'Overall Individual'!$B$2:$N$103,3,FALSE))</f>
        <v>81</v>
      </c>
      <c r="I172" s="184">
        <f t="shared" ref="I172" si="168">SUM(H172:H176)</f>
        <v>383</v>
      </c>
      <c r="J172" s="64">
        <f>IF(ISNA(VLOOKUP($D172,'Overall Individual'!$B$2:$N$103,4,FALSE)),0,VLOOKUP($D172,'Overall Individual'!$B$2:$N$103,4,FALSE))</f>
        <v>82</v>
      </c>
      <c r="K172" s="184">
        <f t="shared" ref="K172" si="169">SUM(J172:J176)</f>
        <v>327</v>
      </c>
      <c r="L172" s="64">
        <f>IF(ISNA(VLOOKUP($D172,'Overall Individual'!$B$2:$N$103,5,FALSE)),0,VLOOKUP($D172,'Overall Individual'!$B$2:$N$103,5,FALSE))</f>
        <v>74</v>
      </c>
      <c r="M172" s="184">
        <f t="shared" ref="M172" si="170">SUM(L172:L176)</f>
        <v>307</v>
      </c>
      <c r="N172" s="75">
        <f>IF(ISNA(VLOOKUP($D172,'Overall Individual'!$B$2:$N$103,6,FALSE)),0,VLOOKUP($D172,'Overall Individual'!$B$2:$N$103,6,FALSE))</f>
        <v>76</v>
      </c>
      <c r="O172" s="197">
        <f t="shared" ref="O172" si="171">SUM(N172:N176)</f>
        <v>309</v>
      </c>
      <c r="P172" s="124">
        <f>IF(ISNA(VLOOKUP($D172,'Overall Individual'!$B$2:$N$103,7,FALSE)),0,VLOOKUP($D172,'Overall Individual'!$B$2:$N$103,7,FALSE))</f>
        <v>0</v>
      </c>
      <c r="Q172" s="187">
        <f t="shared" ref="Q172" si="172">SUM(P172:P176)</f>
        <v>0</v>
      </c>
      <c r="R172" s="124">
        <f>IF(ISNA(VLOOKUP($D172,'Overall Individual'!$B$2:$N$103,8,FALSE)),0,VLOOKUP($D172,'Overall Individual'!$B$2:$N$103,8,FALSE))</f>
        <v>0</v>
      </c>
      <c r="S172" s="184">
        <f>SUM(R172:R176)</f>
        <v>0</v>
      </c>
      <c r="T172" s="124">
        <f>IF(ISNA(VLOOKUP($D172,'Overall Individual'!$B$2:$N$103,9,FALSE)),0,VLOOKUP($D172,'Overall Individual'!$B$2:$N$103,9,FALSE))</f>
        <v>0</v>
      </c>
      <c r="U172" s="184">
        <f>SUM(T172:T176)</f>
        <v>0</v>
      </c>
      <c r="V172" s="125">
        <f>IF(ISNA(VLOOKUP($D172,'Overall Individual'!$B$2:$N$103,10,FALSE)),0,VLOOKUP($D172,'Overall Individual'!$B$2:$N$103,10,FALSE))</f>
        <v>0</v>
      </c>
      <c r="W172" s="184">
        <f>SUM(V172:V176)</f>
        <v>0</v>
      </c>
      <c r="X172" s="125">
        <f>IF(ISNA(VLOOKUP($D172,'Overall Individual'!$B$2:$N$103,11,FALSE)),0,VLOOKUP($D172,'Overall Individual'!$B$2:$N$103,11,FALSE))</f>
        <v>0</v>
      </c>
      <c r="Y172" s="184">
        <f>SUM(X172:X176)</f>
        <v>0</v>
      </c>
      <c r="Z172" s="125">
        <f>IF(ISNA(VLOOKUP($D172,'Overall Individual'!$B$2:$N$103,12,FALSE)),0,VLOOKUP($D172,'Overall Individual'!$B$2:$N$103,12,FALSE))</f>
        <v>0</v>
      </c>
      <c r="AA172" s="184">
        <f>SUM(Z172:Z176)</f>
        <v>0</v>
      </c>
    </row>
    <row r="173" spans="1:27" ht="12.75" customHeight="1" x14ac:dyDescent="0.5">
      <c r="A173" s="190"/>
      <c r="B173" s="191"/>
      <c r="C173" s="191"/>
      <c r="D173" s="80" t="s">
        <v>102</v>
      </c>
      <c r="E173" s="61">
        <f>VLOOKUP(D173,Runners!A$2:B$136,2,FALSE)</f>
        <v>250000</v>
      </c>
      <c r="F173" s="193"/>
      <c r="G173" s="185"/>
      <c r="H173" s="66">
        <f>IF(ISNA(VLOOKUP($D173,'Overall Individual'!$B$2:$N$103,3,FALSE)),0,VLOOKUP($D173,'Overall Individual'!$B$2:$N$103,3,FALSE))</f>
        <v>98</v>
      </c>
      <c r="I173" s="185"/>
      <c r="J173" s="67">
        <f>IF(ISNA(VLOOKUP($D173,'Overall Individual'!$B$2:$N$103,4,FALSE)),0,VLOOKUP($D173,'Overall Individual'!$B$2:$N$103,4,FALSE))</f>
        <v>99</v>
      </c>
      <c r="K173" s="185"/>
      <c r="L173" s="67">
        <f>IF(ISNA(VLOOKUP($D173,'Overall Individual'!$B$2:$N$103,5,FALSE)),0,VLOOKUP($D173,'Overall Individual'!$B$2:$N$103,5,FALSE))</f>
        <v>96</v>
      </c>
      <c r="M173" s="185"/>
      <c r="N173" s="68">
        <f>IF(ISNA(VLOOKUP($D173,'Overall Individual'!$B$2:$N$103,6,FALSE)),0,VLOOKUP($D173,'Overall Individual'!$B$2:$N$103,6,FALSE))</f>
        <v>96</v>
      </c>
      <c r="O173" s="198"/>
      <c r="P173" s="100">
        <f>IF(ISNA(VLOOKUP($D173,'Overall Individual'!$B$2:$N$103,7,FALSE)),0,VLOOKUP($D173,'Overall Individual'!$B$2:$N$103,7,FALSE))</f>
        <v>0</v>
      </c>
      <c r="Q173" s="188"/>
      <c r="R173" s="100">
        <f>IF(ISNA(VLOOKUP($D173,'Overall Individual'!$B$2:$N$103,8,FALSE)),0,VLOOKUP($D173,'Overall Individual'!$B$2:$N$103,8,FALSE))</f>
        <v>0</v>
      </c>
      <c r="S173" s="185"/>
      <c r="T173" s="100">
        <f>IF(ISNA(VLOOKUP($D173,'Overall Individual'!$B$2:$N$103,9,FALSE)),0,VLOOKUP($D173,'Overall Individual'!$B$2:$N$103,9,FALSE))</f>
        <v>0</v>
      </c>
      <c r="U173" s="185"/>
      <c r="V173" s="126">
        <f>IF(ISNA(VLOOKUP($D173,'Overall Individual'!$B$2:$N$103,10,FALSE)),0,VLOOKUP($D173,'Overall Individual'!$B$2:$N$103,10,FALSE))</f>
        <v>0</v>
      </c>
      <c r="W173" s="185"/>
      <c r="X173" s="126">
        <f>IF(ISNA(VLOOKUP($D173,'Overall Individual'!$B$2:$N$103,11,FALSE)),0,VLOOKUP($D173,'Overall Individual'!$B$2:$N$103,11,FALSE))</f>
        <v>0</v>
      </c>
      <c r="Y173" s="185"/>
      <c r="Z173" s="126">
        <f>IF(ISNA(VLOOKUP($D173,'Overall Individual'!$B$2:$N$103,12,FALSE)),0,VLOOKUP($D173,'Overall Individual'!$B$2:$N$103,12,FALSE))</f>
        <v>0</v>
      </c>
      <c r="AA173" s="185"/>
    </row>
    <row r="174" spans="1:27" ht="12.75" customHeight="1" x14ac:dyDescent="0.5">
      <c r="A174" s="190"/>
      <c r="B174" s="191"/>
      <c r="C174" s="191"/>
      <c r="D174" s="80" t="s">
        <v>126</v>
      </c>
      <c r="E174" s="61">
        <f>VLOOKUP(D174,Runners!A$2:B$136,2,FALSE)</f>
        <v>225000</v>
      </c>
      <c r="F174" s="193"/>
      <c r="G174" s="185"/>
      <c r="H174" s="66">
        <f>IF(ISNA(VLOOKUP($D174,'Overall Individual'!$B$2:$N$103,3,FALSE)),0,VLOOKUP($D174,'Overall Individual'!$B$2:$N$103,3,FALSE))</f>
        <v>57</v>
      </c>
      <c r="I174" s="185"/>
      <c r="J174" s="67">
        <f>IF(ISNA(VLOOKUP($D174,'Overall Individual'!$B$2:$N$103,4,FALSE)),0,VLOOKUP($D174,'Overall Individual'!$B$2:$N$103,4,FALSE))</f>
        <v>0</v>
      </c>
      <c r="K174" s="185"/>
      <c r="L174" s="67">
        <f>IF(ISNA(VLOOKUP($D174,'Overall Individual'!$B$2:$N$103,5,FALSE)),0,VLOOKUP($D174,'Overall Individual'!$B$2:$N$103,5,FALSE))</f>
        <v>54</v>
      </c>
      <c r="M174" s="185"/>
      <c r="N174" s="68">
        <f>IF(ISNA(VLOOKUP($D174,'Overall Individual'!$B$2:$N$103,6,FALSE)),0,VLOOKUP($D174,'Overall Individual'!$B$2:$N$103,6,FALSE))</f>
        <v>0</v>
      </c>
      <c r="O174" s="198"/>
      <c r="P174" s="100">
        <f>IF(ISNA(VLOOKUP($D174,'Overall Individual'!$B$2:$N$103,7,FALSE)),0,VLOOKUP($D174,'Overall Individual'!$B$2:$N$103,7,FALSE))</f>
        <v>0</v>
      </c>
      <c r="Q174" s="188"/>
      <c r="R174" s="100">
        <f>IF(ISNA(VLOOKUP($D174,'Overall Individual'!$B$2:$N$103,8,FALSE)),0,VLOOKUP($D174,'Overall Individual'!$B$2:$N$103,8,FALSE))</f>
        <v>0</v>
      </c>
      <c r="S174" s="185"/>
      <c r="T174" s="100">
        <f>IF(ISNA(VLOOKUP($D174,'Overall Individual'!$B$2:$N$103,9,FALSE)),0,VLOOKUP($D174,'Overall Individual'!$B$2:$N$103,9,FALSE))</f>
        <v>0</v>
      </c>
      <c r="U174" s="185"/>
      <c r="V174" s="126">
        <f>IF(ISNA(VLOOKUP($D174,'Overall Individual'!$B$2:$N$103,10,FALSE)),0,VLOOKUP($D174,'Overall Individual'!$B$2:$N$103,10,FALSE))</f>
        <v>0</v>
      </c>
      <c r="W174" s="185"/>
      <c r="X174" s="126">
        <f>IF(ISNA(VLOOKUP($D174,'Overall Individual'!$B$2:$N$103,11,FALSE)),0,VLOOKUP($D174,'Overall Individual'!$B$2:$N$103,11,FALSE))</f>
        <v>0</v>
      </c>
      <c r="Y174" s="185"/>
      <c r="Z174" s="126">
        <f>IF(ISNA(VLOOKUP($D174,'Overall Individual'!$B$2:$N$103,12,FALSE)),0,VLOOKUP($D174,'Overall Individual'!$B$2:$N$103,12,FALSE))</f>
        <v>0</v>
      </c>
      <c r="AA174" s="185"/>
    </row>
    <row r="175" spans="1:27" ht="12.75" customHeight="1" x14ac:dyDescent="0.5">
      <c r="A175" s="190"/>
      <c r="B175" s="191"/>
      <c r="C175" s="191"/>
      <c r="D175" s="80" t="s">
        <v>9</v>
      </c>
      <c r="E175" s="61">
        <f>VLOOKUP(D175,Runners!A$2:B$136,2,FALSE)</f>
        <v>230000</v>
      </c>
      <c r="F175" s="193"/>
      <c r="G175" s="185"/>
      <c r="H175" s="66">
        <f>IF(ISNA(VLOOKUP($D175,'Overall Individual'!$B$2:$N$103,3,FALSE)),0,VLOOKUP($D175,'Overall Individual'!$B$2:$N$103,3,FALSE))</f>
        <v>89</v>
      </c>
      <c r="I175" s="185"/>
      <c r="J175" s="67">
        <f>IF(ISNA(VLOOKUP($D175,'Overall Individual'!$B$2:$N$103,4,FALSE)),0,VLOOKUP($D175,'Overall Individual'!$B$2:$N$103,4,FALSE))</f>
        <v>88</v>
      </c>
      <c r="K175" s="185"/>
      <c r="L175" s="67">
        <f>IF(ISNA(VLOOKUP($D175,'Overall Individual'!$B$2:$N$103,5,FALSE)),0,VLOOKUP($D175,'Overall Individual'!$B$2:$N$103,5,FALSE))</f>
        <v>83</v>
      </c>
      <c r="M175" s="185"/>
      <c r="N175" s="68">
        <f>IF(ISNA(VLOOKUP($D175,'Overall Individual'!$B$2:$N$103,6,FALSE)),0,VLOOKUP($D175,'Overall Individual'!$B$2:$N$103,6,FALSE))</f>
        <v>82</v>
      </c>
      <c r="O175" s="198"/>
      <c r="P175" s="100">
        <f>IF(ISNA(VLOOKUP($D175,'Overall Individual'!$B$2:$N$103,7,FALSE)),0,VLOOKUP($D175,'Overall Individual'!$B$2:$N$103,7,FALSE))</f>
        <v>0</v>
      </c>
      <c r="Q175" s="188"/>
      <c r="R175" s="100">
        <f>IF(ISNA(VLOOKUP($D175,'Overall Individual'!$B$2:$N$103,8,FALSE)),0,VLOOKUP($D175,'Overall Individual'!$B$2:$N$103,8,FALSE))</f>
        <v>0</v>
      </c>
      <c r="S175" s="185"/>
      <c r="T175" s="100">
        <f>IF(ISNA(VLOOKUP($D175,'Overall Individual'!$B$2:$N$103,9,FALSE)),0,VLOOKUP($D175,'Overall Individual'!$B$2:$N$103,9,FALSE))</f>
        <v>0</v>
      </c>
      <c r="U175" s="185"/>
      <c r="V175" s="126">
        <f>IF(ISNA(VLOOKUP($D175,'Overall Individual'!$B$2:$N$103,10,FALSE)),0,VLOOKUP($D175,'Overall Individual'!$B$2:$N$103,10,FALSE))</f>
        <v>0</v>
      </c>
      <c r="W175" s="185"/>
      <c r="X175" s="126">
        <f>IF(ISNA(VLOOKUP($D175,'Overall Individual'!$B$2:$N$103,11,FALSE)),0,VLOOKUP($D175,'Overall Individual'!$B$2:$N$103,11,FALSE))</f>
        <v>0</v>
      </c>
      <c r="Y175" s="185"/>
      <c r="Z175" s="126">
        <f>IF(ISNA(VLOOKUP($D175,'Overall Individual'!$B$2:$N$103,12,FALSE)),0,VLOOKUP($D175,'Overall Individual'!$B$2:$N$103,12,FALSE))</f>
        <v>0</v>
      </c>
      <c r="AA175" s="185"/>
    </row>
    <row r="176" spans="1:27" ht="12.75" customHeight="1" thickBot="1" x14ac:dyDescent="0.55000000000000004">
      <c r="A176" s="190"/>
      <c r="B176" s="191"/>
      <c r="C176" s="191"/>
      <c r="D176" s="81" t="s">
        <v>218</v>
      </c>
      <c r="E176" s="76">
        <f>VLOOKUP(D176,Runners!A$2:B$136,2,FALSE)</f>
        <v>105000</v>
      </c>
      <c r="F176" s="194"/>
      <c r="G176" s="196"/>
      <c r="H176" s="70">
        <f>IF(ISNA(VLOOKUP($D176,'Overall Individual'!$B$2:$N$103,3,FALSE)),0,VLOOKUP($D176,'Overall Individual'!$B$2:$N$103,3,FALSE))</f>
        <v>58</v>
      </c>
      <c r="I176" s="186"/>
      <c r="J176" s="71">
        <f>IF(ISNA(VLOOKUP($D176,'Overall Individual'!$B$2:$N$103,4,FALSE)),0,VLOOKUP($D176,'Overall Individual'!$B$2:$N$103,4,FALSE))</f>
        <v>58</v>
      </c>
      <c r="K176" s="186"/>
      <c r="L176" s="71">
        <f>IF(ISNA(VLOOKUP($D176,'Overall Individual'!$B$2:$N$103,5,FALSE)),0,VLOOKUP($D176,'Overall Individual'!$B$2:$N$103,5,FALSE))</f>
        <v>0</v>
      </c>
      <c r="M176" s="186"/>
      <c r="N176" s="72">
        <f>IF(ISNA(VLOOKUP($D176,'Overall Individual'!$B$2:$N$103,6,FALSE)),0,VLOOKUP($D176,'Overall Individual'!$B$2:$N$103,6,FALSE))</f>
        <v>55</v>
      </c>
      <c r="O176" s="199"/>
      <c r="P176" s="127">
        <f>IF(ISNA(VLOOKUP($D176,'Overall Individual'!$B$2:$N$103,7,FALSE)),0,VLOOKUP($D176,'Overall Individual'!$B$2:$N$103,7,FALSE))</f>
        <v>0</v>
      </c>
      <c r="Q176" s="189"/>
      <c r="R176" s="127">
        <f>IF(ISNA(VLOOKUP($D176,'Overall Individual'!$B$2:$N$103,8,FALSE)),0,VLOOKUP($D176,'Overall Individual'!$B$2:$N$103,8,FALSE))</f>
        <v>0</v>
      </c>
      <c r="S176" s="186"/>
      <c r="T176" s="127">
        <f>IF(ISNA(VLOOKUP($D176,'Overall Individual'!$B$2:$N$103,9,FALSE)),0,VLOOKUP($D176,'Overall Individual'!$B$2:$N$103,9,FALSE))</f>
        <v>0</v>
      </c>
      <c r="U176" s="186"/>
      <c r="V176" s="128">
        <f>IF(ISNA(VLOOKUP($D176,'Overall Individual'!$B$2:$N$103,10,FALSE)),0,VLOOKUP($D176,'Overall Individual'!$B$2:$N$103,10,FALSE))</f>
        <v>0</v>
      </c>
      <c r="W176" s="186"/>
      <c r="X176" s="128">
        <f>IF(ISNA(VLOOKUP($D176,'Overall Individual'!$B$2:$N$103,11,FALSE)),0,VLOOKUP($D176,'Overall Individual'!$B$2:$N$103,11,FALSE))</f>
        <v>0</v>
      </c>
      <c r="Y176" s="186"/>
      <c r="Z176" s="128">
        <f>IF(ISNA(VLOOKUP($D176,'Overall Individual'!$B$2:$N$103,12,FALSE)),0,VLOOKUP($D176,'Overall Individual'!$B$2:$N$103,12,FALSE))</f>
        <v>0</v>
      </c>
      <c r="AA176" s="186"/>
    </row>
    <row r="177" spans="2:9" ht="14.7" thickTop="1" x14ac:dyDescent="0.5">
      <c r="B177" s="115"/>
      <c r="G177" s="83">
        <f>SUM(G2:G176)</f>
        <v>69</v>
      </c>
      <c r="I177" s="123"/>
    </row>
    <row r="178" spans="2:9" x14ac:dyDescent="0.5">
      <c r="I178" s="123"/>
    </row>
    <row r="179" spans="2:9" x14ac:dyDescent="0.5">
      <c r="I179" s="123"/>
    </row>
  </sheetData>
  <mergeCells count="525">
    <mergeCell ref="Y162:Y166"/>
    <mergeCell ref="AA162:AA166"/>
    <mergeCell ref="K162:K166"/>
    <mergeCell ref="M162:M166"/>
    <mergeCell ref="Q162:Q166"/>
    <mergeCell ref="S162:S166"/>
    <mergeCell ref="U162:U166"/>
    <mergeCell ref="AA167:AA171"/>
    <mergeCell ref="W167:W171"/>
    <mergeCell ref="U167:U171"/>
    <mergeCell ref="S167:S171"/>
    <mergeCell ref="Q167:Q171"/>
    <mergeCell ref="K167:K171"/>
    <mergeCell ref="M167:M171"/>
    <mergeCell ref="Y167:Y171"/>
    <mergeCell ref="O167:O171"/>
    <mergeCell ref="C137:C141"/>
    <mergeCell ref="F137:F141"/>
    <mergeCell ref="G137:G141"/>
    <mergeCell ref="O137:O141"/>
    <mergeCell ref="K137:K141"/>
    <mergeCell ref="M137:M141"/>
    <mergeCell ref="B137:B141"/>
    <mergeCell ref="Q137:Q141"/>
    <mergeCell ref="W162:W166"/>
    <mergeCell ref="F162:F166"/>
    <mergeCell ref="G162:G166"/>
    <mergeCell ref="O162:O166"/>
    <mergeCell ref="I162:I166"/>
    <mergeCell ref="W157:W161"/>
    <mergeCell ref="I147:I151"/>
    <mergeCell ref="I152:I156"/>
    <mergeCell ref="Q152:Q156"/>
    <mergeCell ref="I167:I171"/>
    <mergeCell ref="S137:S141"/>
    <mergeCell ref="AA2:AA6"/>
    <mergeCell ref="AA7:AA11"/>
    <mergeCell ref="AA12:AA16"/>
    <mergeCell ref="AA17:AA21"/>
    <mergeCell ref="AA22:AA26"/>
    <mergeCell ref="AA27:AA31"/>
    <mergeCell ref="AA92:AA96"/>
    <mergeCell ref="AA37:AA41"/>
    <mergeCell ref="AA42:AA46"/>
    <mergeCell ref="AA47:AA51"/>
    <mergeCell ref="AA52:AA56"/>
    <mergeCell ref="AA57:AA61"/>
    <mergeCell ref="AA62:AA66"/>
    <mergeCell ref="AA67:AA71"/>
    <mergeCell ref="AA72:AA76"/>
    <mergeCell ref="AA77:AA81"/>
    <mergeCell ref="AA82:AA86"/>
    <mergeCell ref="AA87:AA91"/>
    <mergeCell ref="AA32:AA36"/>
    <mergeCell ref="AA147:AA151"/>
    <mergeCell ref="Y82:Y86"/>
    <mergeCell ref="Y87:Y91"/>
    <mergeCell ref="Y62:Y66"/>
    <mergeCell ref="Y67:Y71"/>
    <mergeCell ref="Y97:Y101"/>
    <mergeCell ref="Y102:Y106"/>
    <mergeCell ref="AA137:AA141"/>
    <mergeCell ref="U92:U96"/>
    <mergeCell ref="AA97:AA101"/>
    <mergeCell ref="AA102:AA106"/>
    <mergeCell ref="AA107:AA111"/>
    <mergeCell ref="AA112:AA116"/>
    <mergeCell ref="AA117:AA121"/>
    <mergeCell ref="AA122:AA126"/>
    <mergeCell ref="AA127:AA131"/>
    <mergeCell ref="AA132:AA136"/>
    <mergeCell ref="W102:W106"/>
    <mergeCell ref="W107:W111"/>
    <mergeCell ref="W67:W71"/>
    <mergeCell ref="W92:W96"/>
    <mergeCell ref="W112:W116"/>
    <mergeCell ref="W117:W121"/>
    <mergeCell ref="Y137:Y141"/>
    <mergeCell ref="Y92:Y96"/>
    <mergeCell ref="Y107:Y111"/>
    <mergeCell ref="Y72:Y76"/>
    <mergeCell ref="AA142:AA146"/>
    <mergeCell ref="S7:S11"/>
    <mergeCell ref="S12:S16"/>
    <mergeCell ref="S17:S21"/>
    <mergeCell ref="U102:U106"/>
    <mergeCell ref="U107:U111"/>
    <mergeCell ref="U2:U6"/>
    <mergeCell ref="U7:U11"/>
    <mergeCell ref="U12:U16"/>
    <mergeCell ref="U17:U21"/>
    <mergeCell ref="U22:U26"/>
    <mergeCell ref="U27:U31"/>
    <mergeCell ref="U82:U86"/>
    <mergeCell ref="U87:U91"/>
    <mergeCell ref="U32:U36"/>
    <mergeCell ref="U37:U41"/>
    <mergeCell ref="U42:U46"/>
    <mergeCell ref="U47:U51"/>
    <mergeCell ref="U52:U56"/>
    <mergeCell ref="U57:U61"/>
    <mergeCell ref="U62:U66"/>
    <mergeCell ref="U67:U71"/>
    <mergeCell ref="U72:U76"/>
    <mergeCell ref="U77:U81"/>
    <mergeCell ref="K67:K71"/>
    <mergeCell ref="K72:K76"/>
    <mergeCell ref="K77:K81"/>
    <mergeCell ref="K82:K86"/>
    <mergeCell ref="K87:K91"/>
    <mergeCell ref="K92:K96"/>
    <mergeCell ref="K122:K126"/>
    <mergeCell ref="K127:K131"/>
    <mergeCell ref="M7:M11"/>
    <mergeCell ref="M12:M16"/>
    <mergeCell ref="M17:M21"/>
    <mergeCell ref="M22:M26"/>
    <mergeCell ref="M27:M31"/>
    <mergeCell ref="M87:M91"/>
    <mergeCell ref="M32:M36"/>
    <mergeCell ref="M37:M41"/>
    <mergeCell ref="M42:M46"/>
    <mergeCell ref="M47:M51"/>
    <mergeCell ref="M52:M56"/>
    <mergeCell ref="M57:M61"/>
    <mergeCell ref="M62:M66"/>
    <mergeCell ref="M67:M71"/>
    <mergeCell ref="M72:M76"/>
    <mergeCell ref="M77:M81"/>
    <mergeCell ref="G17:G21"/>
    <mergeCell ref="F12:F16"/>
    <mergeCell ref="F17:F21"/>
    <mergeCell ref="F67:F71"/>
    <mergeCell ref="F72:F76"/>
    <mergeCell ref="F32:F36"/>
    <mergeCell ref="F37:F41"/>
    <mergeCell ref="F42:F46"/>
    <mergeCell ref="F47:F51"/>
    <mergeCell ref="G47:G51"/>
    <mergeCell ref="G52:G56"/>
    <mergeCell ref="G57:G61"/>
    <mergeCell ref="G62:G66"/>
    <mergeCell ref="G67:G71"/>
    <mergeCell ref="G72:G76"/>
    <mergeCell ref="B2:B6"/>
    <mergeCell ref="C2:C6"/>
    <mergeCell ref="B7:B11"/>
    <mergeCell ref="C7:C11"/>
    <mergeCell ref="G2:G6"/>
    <mergeCell ref="G7:G11"/>
    <mergeCell ref="F2:F6"/>
    <mergeCell ref="F7:F11"/>
    <mergeCell ref="G12:G16"/>
    <mergeCell ref="C82:C86"/>
    <mergeCell ref="C62:C66"/>
    <mergeCell ref="B67:B71"/>
    <mergeCell ref="C67:C71"/>
    <mergeCell ref="C22:C26"/>
    <mergeCell ref="B27:B31"/>
    <mergeCell ref="C37:C41"/>
    <mergeCell ref="B12:B16"/>
    <mergeCell ref="C12:C16"/>
    <mergeCell ref="B17:B21"/>
    <mergeCell ref="C17:C21"/>
    <mergeCell ref="C27:C31"/>
    <mergeCell ref="B22:B26"/>
    <mergeCell ref="B37:B41"/>
    <mergeCell ref="B52:B56"/>
    <mergeCell ref="C52:C56"/>
    <mergeCell ref="B32:B36"/>
    <mergeCell ref="B42:B46"/>
    <mergeCell ref="B47:B51"/>
    <mergeCell ref="C47:C51"/>
    <mergeCell ref="C32:C36"/>
    <mergeCell ref="B77:B81"/>
    <mergeCell ref="C77:C81"/>
    <mergeCell ref="B62:B66"/>
    <mergeCell ref="B92:B96"/>
    <mergeCell ref="C92:C96"/>
    <mergeCell ref="F22:F26"/>
    <mergeCell ref="G97:G101"/>
    <mergeCell ref="F52:F56"/>
    <mergeCell ref="F57:F61"/>
    <mergeCell ref="F62:F66"/>
    <mergeCell ref="G22:G26"/>
    <mergeCell ref="F77:F81"/>
    <mergeCell ref="F82:F86"/>
    <mergeCell ref="G32:G36"/>
    <mergeCell ref="G37:G41"/>
    <mergeCell ref="F27:F31"/>
    <mergeCell ref="B87:B91"/>
    <mergeCell ref="C87:C91"/>
    <mergeCell ref="F87:F91"/>
    <mergeCell ref="B82:B86"/>
    <mergeCell ref="C42:C46"/>
    <mergeCell ref="B57:B61"/>
    <mergeCell ref="C57:C61"/>
    <mergeCell ref="B72:B76"/>
    <mergeCell ref="C72:C76"/>
    <mergeCell ref="G27:G31"/>
    <mergeCell ref="G42:G46"/>
    <mergeCell ref="B102:B106"/>
    <mergeCell ref="C102:C106"/>
    <mergeCell ref="B107:B111"/>
    <mergeCell ref="C107:C111"/>
    <mergeCell ref="B117:B121"/>
    <mergeCell ref="C117:C121"/>
    <mergeCell ref="B112:B116"/>
    <mergeCell ref="C112:C116"/>
    <mergeCell ref="B97:B101"/>
    <mergeCell ref="C97:C101"/>
    <mergeCell ref="B122:B126"/>
    <mergeCell ref="C122:C126"/>
    <mergeCell ref="B167:B171"/>
    <mergeCell ref="C167:C171"/>
    <mergeCell ref="G147:G151"/>
    <mergeCell ref="F167:F171"/>
    <mergeCell ref="G167:G171"/>
    <mergeCell ref="B147:B151"/>
    <mergeCell ref="C147:C151"/>
    <mergeCell ref="B142:B146"/>
    <mergeCell ref="F132:F136"/>
    <mergeCell ref="G132:G136"/>
    <mergeCell ref="F127:F131"/>
    <mergeCell ref="G127:G131"/>
    <mergeCell ref="C142:C146"/>
    <mergeCell ref="B132:B136"/>
    <mergeCell ref="C132:C136"/>
    <mergeCell ref="F142:F146"/>
    <mergeCell ref="C127:C131"/>
    <mergeCell ref="F122:F126"/>
    <mergeCell ref="G122:G126"/>
    <mergeCell ref="B127:B131"/>
    <mergeCell ref="B162:B166"/>
    <mergeCell ref="C162:C166"/>
    <mergeCell ref="F117:F121"/>
    <mergeCell ref="G142:G146"/>
    <mergeCell ref="F147:F151"/>
    <mergeCell ref="G117:G121"/>
    <mergeCell ref="G77:G81"/>
    <mergeCell ref="G82:G86"/>
    <mergeCell ref="F112:F116"/>
    <mergeCell ref="G112:G116"/>
    <mergeCell ref="G87:G91"/>
    <mergeCell ref="F92:F96"/>
    <mergeCell ref="G92:G96"/>
    <mergeCell ref="F102:F106"/>
    <mergeCell ref="M92:M96"/>
    <mergeCell ref="M97:M101"/>
    <mergeCell ref="M102:M106"/>
    <mergeCell ref="M107:M111"/>
    <mergeCell ref="M112:M116"/>
    <mergeCell ref="O112:O116"/>
    <mergeCell ref="F97:F101"/>
    <mergeCell ref="G107:G111"/>
    <mergeCell ref="F107:F111"/>
    <mergeCell ref="K112:K116"/>
    <mergeCell ref="G102:G106"/>
    <mergeCell ref="M117:M121"/>
    <mergeCell ref="M122:M126"/>
    <mergeCell ref="M127:M131"/>
    <mergeCell ref="I112:I116"/>
    <mergeCell ref="I117:I121"/>
    <mergeCell ref="O97:O101"/>
    <mergeCell ref="O107:O111"/>
    <mergeCell ref="O127:O131"/>
    <mergeCell ref="K97:K101"/>
    <mergeCell ref="K102:K106"/>
    <mergeCell ref="K107:K111"/>
    <mergeCell ref="I122:I126"/>
    <mergeCell ref="K117:K121"/>
    <mergeCell ref="I2:I6"/>
    <mergeCell ref="O22:O26"/>
    <mergeCell ref="O27:O31"/>
    <mergeCell ref="O62:O66"/>
    <mergeCell ref="O67:O71"/>
    <mergeCell ref="O92:O96"/>
    <mergeCell ref="O77:O81"/>
    <mergeCell ref="O82:O86"/>
    <mergeCell ref="O87:O91"/>
    <mergeCell ref="O42:O46"/>
    <mergeCell ref="K22:K26"/>
    <mergeCell ref="K27:K31"/>
    <mergeCell ref="K32:K36"/>
    <mergeCell ref="K37:K41"/>
    <mergeCell ref="K2:K6"/>
    <mergeCell ref="K7:K11"/>
    <mergeCell ref="K12:K16"/>
    <mergeCell ref="K42:K46"/>
    <mergeCell ref="K47:K51"/>
    <mergeCell ref="K52:K56"/>
    <mergeCell ref="K17:K21"/>
    <mergeCell ref="K57:K61"/>
    <mergeCell ref="K62:K66"/>
    <mergeCell ref="M2:M6"/>
    <mergeCell ref="S127:S131"/>
    <mergeCell ref="Q107:Q111"/>
    <mergeCell ref="Q117:Q121"/>
    <mergeCell ref="Q37:Q41"/>
    <mergeCell ref="W47:W51"/>
    <mergeCell ref="Q42:Q46"/>
    <mergeCell ref="Q47:Q51"/>
    <mergeCell ref="W57:W61"/>
    <mergeCell ref="W62:W66"/>
    <mergeCell ref="Q57:Q61"/>
    <mergeCell ref="Q62:Q66"/>
    <mergeCell ref="U97:U101"/>
    <mergeCell ref="S92:S96"/>
    <mergeCell ref="S37:S41"/>
    <mergeCell ref="S42:S46"/>
    <mergeCell ref="S47:S51"/>
    <mergeCell ref="S52:S56"/>
    <mergeCell ref="S57:S61"/>
    <mergeCell ref="S62:S66"/>
    <mergeCell ref="S97:S101"/>
    <mergeCell ref="S67:S71"/>
    <mergeCell ref="S72:S76"/>
    <mergeCell ref="S77:S81"/>
    <mergeCell ref="S82:S86"/>
    <mergeCell ref="Q27:Q31"/>
    <mergeCell ref="Q52:Q56"/>
    <mergeCell ref="S32:S36"/>
    <mergeCell ref="W7:W11"/>
    <mergeCell ref="W12:W16"/>
    <mergeCell ref="W17:W21"/>
    <mergeCell ref="W52:W56"/>
    <mergeCell ref="S117:S121"/>
    <mergeCell ref="S122:S126"/>
    <mergeCell ref="Q102:Q106"/>
    <mergeCell ref="Q77:Q81"/>
    <mergeCell ref="S102:S106"/>
    <mergeCell ref="S107:S111"/>
    <mergeCell ref="S112:S116"/>
    <mergeCell ref="Y112:Y116"/>
    <mergeCell ref="Y117:Y121"/>
    <mergeCell ref="Y122:Y126"/>
    <mergeCell ref="O2:O6"/>
    <mergeCell ref="W32:W36"/>
    <mergeCell ref="W37:W41"/>
    <mergeCell ref="O47:O51"/>
    <mergeCell ref="Q2:Q6"/>
    <mergeCell ref="Q7:Q11"/>
    <mergeCell ref="Q12:Q16"/>
    <mergeCell ref="Q17:Q21"/>
    <mergeCell ref="W42:W46"/>
    <mergeCell ref="Q22:Q26"/>
    <mergeCell ref="O7:O11"/>
    <mergeCell ref="O12:O16"/>
    <mergeCell ref="O17:O21"/>
    <mergeCell ref="W22:W26"/>
    <mergeCell ref="W27:W31"/>
    <mergeCell ref="O32:O36"/>
    <mergeCell ref="O37:O41"/>
    <mergeCell ref="Q32:Q36"/>
    <mergeCell ref="S22:S26"/>
    <mergeCell ref="S27:S31"/>
    <mergeCell ref="O52:O56"/>
    <mergeCell ref="S87:S91"/>
    <mergeCell ref="O72:O76"/>
    <mergeCell ref="Q67:Q71"/>
    <mergeCell ref="Q72:Q76"/>
    <mergeCell ref="Q82:Q86"/>
    <mergeCell ref="Q87:Q91"/>
    <mergeCell ref="Q92:Q96"/>
    <mergeCell ref="Q97:Q101"/>
    <mergeCell ref="Q112:Q116"/>
    <mergeCell ref="Y77:Y81"/>
    <mergeCell ref="W127:W131"/>
    <mergeCell ref="W97:W101"/>
    <mergeCell ref="W72:W76"/>
    <mergeCell ref="A32:A36"/>
    <mergeCell ref="A37:A41"/>
    <mergeCell ref="A42:A46"/>
    <mergeCell ref="A47:A51"/>
    <mergeCell ref="A52:A56"/>
    <mergeCell ref="A107:A111"/>
    <mergeCell ref="A92:A96"/>
    <mergeCell ref="A57:A61"/>
    <mergeCell ref="A87:A91"/>
    <mergeCell ref="A102:A106"/>
    <mergeCell ref="M82:M86"/>
    <mergeCell ref="I127:I131"/>
    <mergeCell ref="O117:O121"/>
    <mergeCell ref="O122:O126"/>
    <mergeCell ref="Y42:Y46"/>
    <mergeCell ref="Y47:Y51"/>
    <mergeCell ref="O57:O61"/>
    <mergeCell ref="O102:O106"/>
    <mergeCell ref="U112:U116"/>
    <mergeCell ref="U117:U121"/>
    <mergeCell ref="A2:A6"/>
    <mergeCell ref="A7:A11"/>
    <mergeCell ref="A12:A16"/>
    <mergeCell ref="A17:A21"/>
    <mergeCell ref="A22:A26"/>
    <mergeCell ref="A27:A31"/>
    <mergeCell ref="A62:A66"/>
    <mergeCell ref="A67:A71"/>
    <mergeCell ref="A82:A86"/>
    <mergeCell ref="A72:A76"/>
    <mergeCell ref="A77:A81"/>
    <mergeCell ref="A147:A151"/>
    <mergeCell ref="A167:A171"/>
    <mergeCell ref="A97:A101"/>
    <mergeCell ref="A112:A116"/>
    <mergeCell ref="A127:A131"/>
    <mergeCell ref="A132:A136"/>
    <mergeCell ref="A117:A121"/>
    <mergeCell ref="A152:A156"/>
    <mergeCell ref="A122:A126"/>
    <mergeCell ref="A162:A166"/>
    <mergeCell ref="A137:A141"/>
    <mergeCell ref="A142:A146"/>
    <mergeCell ref="AA152:AA156"/>
    <mergeCell ref="B152:B156"/>
    <mergeCell ref="C152:C156"/>
    <mergeCell ref="F152:F156"/>
    <mergeCell ref="G152:G156"/>
    <mergeCell ref="O152:O156"/>
    <mergeCell ref="K152:K156"/>
    <mergeCell ref="M152:M156"/>
    <mergeCell ref="S2:S6"/>
    <mergeCell ref="Y147:Y151"/>
    <mergeCell ref="Y22:Y26"/>
    <mergeCell ref="Y27:Y31"/>
    <mergeCell ref="Y2:Y6"/>
    <mergeCell ref="Y7:Y11"/>
    <mergeCell ref="Y12:Y16"/>
    <mergeCell ref="Y17:Y21"/>
    <mergeCell ref="Y52:Y56"/>
    <mergeCell ref="Y57:Y61"/>
    <mergeCell ref="W77:W81"/>
    <mergeCell ref="W82:W86"/>
    <mergeCell ref="W87:W91"/>
    <mergeCell ref="W2:W6"/>
    <mergeCell ref="Y32:Y36"/>
    <mergeCell ref="Y37:Y41"/>
    <mergeCell ref="Y152:Y156"/>
    <mergeCell ref="O142:O146"/>
    <mergeCell ref="O147:O151"/>
    <mergeCell ref="Q147:Q151"/>
    <mergeCell ref="U137:U141"/>
    <mergeCell ref="Q122:Q126"/>
    <mergeCell ref="Q127:Q131"/>
    <mergeCell ref="U147:U151"/>
    <mergeCell ref="S147:S151"/>
    <mergeCell ref="Q132:Q136"/>
    <mergeCell ref="Q142:Q146"/>
    <mergeCell ref="S152:S156"/>
    <mergeCell ref="U152:U156"/>
    <mergeCell ref="W152:W156"/>
    <mergeCell ref="W147:W151"/>
    <mergeCell ref="W132:W136"/>
    <mergeCell ref="W142:W146"/>
    <mergeCell ref="W122:W126"/>
    <mergeCell ref="W137:W141"/>
    <mergeCell ref="Y127:Y131"/>
    <mergeCell ref="Y132:Y136"/>
    <mergeCell ref="Y142:Y146"/>
    <mergeCell ref="U122:U126"/>
    <mergeCell ref="U127:U131"/>
    <mergeCell ref="K132:K136"/>
    <mergeCell ref="K142:K146"/>
    <mergeCell ref="K147:K151"/>
    <mergeCell ref="M147:M151"/>
    <mergeCell ref="Q157:Q161"/>
    <mergeCell ref="S157:S161"/>
    <mergeCell ref="U157:U161"/>
    <mergeCell ref="M132:M136"/>
    <mergeCell ref="M142:M146"/>
    <mergeCell ref="O132:O136"/>
    <mergeCell ref="U132:U136"/>
    <mergeCell ref="U142:U146"/>
    <mergeCell ref="S132:S136"/>
    <mergeCell ref="S142:S146"/>
    <mergeCell ref="Y157:Y161"/>
    <mergeCell ref="AA157:AA161"/>
    <mergeCell ref="A157:A161"/>
    <mergeCell ref="B157:B161"/>
    <mergeCell ref="C157:C161"/>
    <mergeCell ref="F157:F161"/>
    <mergeCell ref="G157:G161"/>
    <mergeCell ref="O157:O161"/>
    <mergeCell ref="K157:K161"/>
    <mergeCell ref="M157:M161"/>
    <mergeCell ref="I157:I161"/>
    <mergeCell ref="AA172:AA176"/>
    <mergeCell ref="M172:M176"/>
    <mergeCell ref="Q172:Q176"/>
    <mergeCell ref="S172:S176"/>
    <mergeCell ref="U172:U176"/>
    <mergeCell ref="W172:W176"/>
    <mergeCell ref="Y172:Y176"/>
    <mergeCell ref="A172:A176"/>
    <mergeCell ref="B172:B176"/>
    <mergeCell ref="C172:C176"/>
    <mergeCell ref="F172:F176"/>
    <mergeCell ref="G172:G176"/>
    <mergeCell ref="O172:O176"/>
    <mergeCell ref="K172:K176"/>
    <mergeCell ref="I172:I176"/>
    <mergeCell ref="I132:I136"/>
    <mergeCell ref="I137:I141"/>
    <mergeCell ref="I142:I146"/>
    <mergeCell ref="I37:I41"/>
    <mergeCell ref="I42:I46"/>
    <mergeCell ref="I47:I51"/>
    <mergeCell ref="I52:I56"/>
    <mergeCell ref="I57:I61"/>
    <mergeCell ref="I7:I11"/>
    <mergeCell ref="I12:I16"/>
    <mergeCell ref="I17:I21"/>
    <mergeCell ref="I22:I26"/>
    <mergeCell ref="I27:I31"/>
    <mergeCell ref="I32:I36"/>
    <mergeCell ref="I97:I101"/>
    <mergeCell ref="I102:I106"/>
    <mergeCell ref="I107:I111"/>
    <mergeCell ref="I67:I71"/>
    <mergeCell ref="I72:I76"/>
    <mergeCell ref="I77:I81"/>
    <mergeCell ref="I82:I86"/>
    <mergeCell ref="I87:I91"/>
    <mergeCell ref="I92:I96"/>
    <mergeCell ref="I62:I66"/>
  </mergeCells>
  <phoneticPr fontId="4" type="noConversion"/>
  <conditionalFormatting sqref="G2:G176">
    <cfRule type="cellIs" dxfId="0" priority="43" stopIfTrue="1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1"/>
  <sheetViews>
    <sheetView showGridLines="0" topLeftCell="A27" workbookViewId="0">
      <selection activeCell="A38" sqref="A38:XFD63"/>
    </sheetView>
  </sheetViews>
  <sheetFormatPr defaultRowHeight="12.7" x14ac:dyDescent="0.4"/>
  <cols>
    <col min="1" max="1" width="7.3515625" bestFit="1" customWidth="1"/>
    <col min="2" max="2" width="34.17578125" bestFit="1" customWidth="1"/>
    <col min="3" max="3" width="25.17578125" customWidth="1"/>
    <col min="4" max="4" width="8.3515625" style="1" customWidth="1"/>
  </cols>
  <sheetData>
    <row r="1" spans="1:4" ht="13.7" x14ac:dyDescent="0.4">
      <c r="B1" s="8"/>
      <c r="C1" s="8"/>
    </row>
    <row r="2" spans="1:4" ht="14.35" x14ac:dyDescent="0.5">
      <c r="A2" s="93" t="s">
        <v>165</v>
      </c>
      <c r="B2" s="9" t="s">
        <v>20</v>
      </c>
      <c r="C2" s="9" t="s">
        <v>21</v>
      </c>
      <c r="D2" s="9" t="s">
        <v>31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46">
        <f>VLOOKUP(B3,Teams!B$1:AA$176,22,FALSE)</f>
        <v>0</v>
      </c>
    </row>
    <row r="4" spans="1:4" ht="14.35" x14ac:dyDescent="0.5">
      <c r="A4" s="96">
        <v>2</v>
      </c>
      <c r="B4" s="99" t="s">
        <v>221</v>
      </c>
      <c r="C4" s="96" t="s">
        <v>5</v>
      </c>
      <c r="D4" s="43">
        <f>VLOOKUP(B4,Teams!B$1:AA$176,22,FALSE)</f>
        <v>0</v>
      </c>
    </row>
    <row r="5" spans="1:4" ht="14.35" x14ac:dyDescent="0.5">
      <c r="A5" s="96">
        <v>3</v>
      </c>
      <c r="B5" s="97" t="s">
        <v>216</v>
      </c>
      <c r="C5" s="98" t="s">
        <v>125</v>
      </c>
      <c r="D5" s="43">
        <f>VLOOKUP(B5,Teams!B$1:AA$176,22,FALSE)</f>
        <v>0</v>
      </c>
    </row>
    <row r="6" spans="1:4" ht="14.35" x14ac:dyDescent="0.5">
      <c r="A6" s="96">
        <v>4</v>
      </c>
      <c r="B6" s="91" t="s">
        <v>196</v>
      </c>
      <c r="C6" s="89" t="s">
        <v>12</v>
      </c>
      <c r="D6" s="43">
        <f>VLOOKUP(B6,Teams!B$1:AA$176,22,FALSE)</f>
        <v>0</v>
      </c>
    </row>
    <row r="7" spans="1:4" ht="14.35" x14ac:dyDescent="0.5">
      <c r="A7" s="96">
        <v>5</v>
      </c>
      <c r="B7" s="91" t="s">
        <v>188</v>
      </c>
      <c r="C7" s="89" t="s">
        <v>111</v>
      </c>
      <c r="D7" s="43">
        <f>VLOOKUP(B7,Teams!B$1:AA$176,22,FALSE)</f>
        <v>0</v>
      </c>
    </row>
    <row r="8" spans="1:4" ht="14.35" x14ac:dyDescent="0.5">
      <c r="A8" s="96">
        <v>6</v>
      </c>
      <c r="B8" s="99" t="s">
        <v>203</v>
      </c>
      <c r="C8" s="96" t="s">
        <v>46</v>
      </c>
      <c r="D8" s="43">
        <f>VLOOKUP(B8,Teams!B$1:AA$176,22,FALSE)</f>
        <v>0</v>
      </c>
    </row>
    <row r="9" spans="1:4" ht="14.35" x14ac:dyDescent="0.5">
      <c r="A9" s="96">
        <v>7</v>
      </c>
      <c r="B9" s="97" t="s">
        <v>210</v>
      </c>
      <c r="C9" s="98" t="s">
        <v>169</v>
      </c>
      <c r="D9" s="43">
        <f>VLOOKUP(B9,Teams!B$1:AA$176,22,FALSE)</f>
        <v>0</v>
      </c>
    </row>
    <row r="10" spans="1:4" ht="14.35" x14ac:dyDescent="0.5">
      <c r="A10" s="96">
        <v>8</v>
      </c>
      <c r="B10" s="97" t="s">
        <v>220</v>
      </c>
      <c r="C10" s="98" t="s">
        <v>113</v>
      </c>
      <c r="D10" s="43">
        <f>VLOOKUP(B10,Teams!B$1:AA$176,22,FALSE)</f>
        <v>0</v>
      </c>
    </row>
    <row r="11" spans="1:4" ht="14.35" x14ac:dyDescent="0.5">
      <c r="A11" s="96">
        <v>9</v>
      </c>
      <c r="B11" s="97" t="s">
        <v>197</v>
      </c>
      <c r="C11" s="98" t="s">
        <v>74</v>
      </c>
      <c r="D11" s="43">
        <f>VLOOKUP(B11,Teams!B$1:AA$176,22,FALSE)</f>
        <v>0</v>
      </c>
    </row>
    <row r="12" spans="1:4" ht="14.35" x14ac:dyDescent="0.5">
      <c r="A12" s="96">
        <v>10</v>
      </c>
      <c r="B12" s="97" t="s">
        <v>211</v>
      </c>
      <c r="C12" s="98" t="s">
        <v>169</v>
      </c>
      <c r="D12" s="43">
        <f>VLOOKUP(B12,Teams!B$1:AA$176,22,FALSE)</f>
        <v>0</v>
      </c>
    </row>
    <row r="13" spans="1:4" ht="14.35" x14ac:dyDescent="0.5">
      <c r="A13" s="96">
        <v>11</v>
      </c>
      <c r="B13" s="91" t="s">
        <v>200</v>
      </c>
      <c r="C13" s="89" t="s">
        <v>13</v>
      </c>
      <c r="D13" s="43">
        <f>VLOOKUP(B13,Teams!B$1:AA$176,22,FALSE)</f>
        <v>0</v>
      </c>
    </row>
    <row r="14" spans="1:4" ht="14.35" x14ac:dyDescent="0.5">
      <c r="A14" s="96">
        <v>12</v>
      </c>
      <c r="B14" s="91" t="s">
        <v>195</v>
      </c>
      <c r="C14" s="89" t="s">
        <v>73</v>
      </c>
      <c r="D14" s="43">
        <f>VLOOKUP(B14,Teams!B$1:AA$176,22,FALSE)</f>
        <v>0</v>
      </c>
    </row>
    <row r="15" spans="1:4" ht="14.35" x14ac:dyDescent="0.5">
      <c r="A15" s="96">
        <v>13</v>
      </c>
      <c r="B15" s="97" t="s">
        <v>209</v>
      </c>
      <c r="C15" s="98" t="s">
        <v>169</v>
      </c>
      <c r="D15" s="43">
        <f>VLOOKUP(B15,Teams!B$1:AA$176,22,FALSE)</f>
        <v>0</v>
      </c>
    </row>
    <row r="16" spans="1:4" ht="14.35" x14ac:dyDescent="0.5">
      <c r="A16" s="96">
        <v>14</v>
      </c>
      <c r="B16" s="91" t="s">
        <v>208</v>
      </c>
      <c r="C16" s="89" t="s">
        <v>11</v>
      </c>
      <c r="D16" s="43">
        <f>VLOOKUP(B16,Teams!B$1:AA$176,22,FALSE)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43">
        <f>VLOOKUP(B17,Teams!B$1:AA$176,22,FALSE)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43">
        <f>VLOOKUP(B18,Teams!B$1:AA$176,22,FALSE)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43">
        <f>VLOOKUP(B19,Teams!B$1:AA$176,22,FALSE)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43">
        <f>VLOOKUP(B20,Teams!B$1:AA$176,22,FALSE)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43">
        <f>VLOOKUP(B21,Teams!B$1:AA$176,22,FALSE)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43">
        <f>VLOOKUP(B22,Teams!B$1:AA$176,22,FALSE)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43">
        <f>VLOOKUP(B23,Teams!B$1:AA$176,22,FALSE)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43">
        <f>VLOOKUP(B24,Teams!B$1:AA$176,22,FALSE)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43">
        <f>VLOOKUP(B25,Teams!B$1:AA$176,22,FALSE)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43">
        <f>VLOOKUP(B26,Teams!B$1:AA$176,22,FALSE)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43">
        <f>VLOOKUP(B27,Teams!B$1:AA$176,22,FALSE)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43">
        <f>VLOOKUP(B28,Teams!B$1:AA$176,22,FALSE)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43">
        <f>VLOOKUP(B29,Teams!B$1:AA$176,22,FALSE)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43">
        <f>VLOOKUP(B30,Teams!B$1:AA$176,22,FALSE)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43">
        <f>VLOOKUP(B31,Teams!B$1:AA$176,22,FALSE)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43">
        <f>VLOOKUP(B32,Teams!B$1:AA$176,22,FALSE)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43">
        <f>VLOOKUP(B33,Teams!B$1:AA$176,22,FALSE)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43">
        <f>VLOOKUP(B34,Teams!B$1:AA$176,22,FALSE)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43">
        <f>VLOOKUP(B35,Teams!B$1:AA$176,22,FALSE)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43">
        <f>VLOOKUP(B36,Teams!B$1:AA$176,22,FALSE)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43">
        <f>VLOOKUP(B37,Teams!B$1:AA$176,22,FALSE)</f>
        <v>0</v>
      </c>
    </row>
    <row r="38" spans="1:4" ht="14.35" x14ac:dyDescent="0.5">
      <c r="A38" s="96"/>
      <c r="B38" s="91"/>
      <c r="C38" s="89"/>
      <c r="D38" s="43"/>
    </row>
    <row r="39" spans="1:4" ht="14.35" x14ac:dyDescent="0.5">
      <c r="A39" s="96"/>
      <c r="B39" s="97"/>
      <c r="C39" s="98"/>
      <c r="D39" s="43"/>
    </row>
    <row r="40" spans="1:4" ht="14.35" x14ac:dyDescent="0.5">
      <c r="A40" s="96"/>
      <c r="B40" s="99"/>
      <c r="C40" s="96"/>
      <c r="D40" s="43"/>
    </row>
    <row r="41" spans="1:4" ht="14.35" x14ac:dyDescent="0.5">
      <c r="A41" s="96"/>
      <c r="B41" s="91"/>
      <c r="C41" s="89"/>
      <c r="D41" s="43"/>
    </row>
    <row r="42" spans="1:4" ht="14.35" x14ac:dyDescent="0.5">
      <c r="A42" s="96"/>
      <c r="B42" s="97"/>
      <c r="C42" s="98"/>
      <c r="D42" s="43"/>
    </row>
    <row r="43" spans="1:4" ht="14.35" x14ac:dyDescent="0.5">
      <c r="A43" s="96"/>
      <c r="B43" s="97"/>
      <c r="C43" s="98"/>
      <c r="D43" s="43"/>
    </row>
    <row r="44" spans="1:4" ht="14.35" x14ac:dyDescent="0.5">
      <c r="A44" s="96"/>
      <c r="B44" s="91"/>
      <c r="C44" s="89"/>
      <c r="D44" s="43"/>
    </row>
    <row r="45" spans="1:4" ht="14.35" x14ac:dyDescent="0.5">
      <c r="A45" s="96"/>
      <c r="B45" s="97"/>
      <c r="C45" s="98"/>
      <c r="D45" s="43"/>
    </row>
    <row r="46" spans="1:4" ht="14.35" x14ac:dyDescent="0.5">
      <c r="A46" s="96"/>
      <c r="B46" s="91"/>
      <c r="C46" s="89"/>
      <c r="D46" s="43"/>
    </row>
    <row r="47" spans="1:4" ht="14.35" x14ac:dyDescent="0.5">
      <c r="A47" s="96"/>
      <c r="B47" s="97"/>
      <c r="C47" s="98"/>
      <c r="D47" s="43"/>
    </row>
    <row r="48" spans="1:4" ht="14.35" x14ac:dyDescent="0.5">
      <c r="A48" s="96"/>
      <c r="B48" s="97"/>
      <c r="C48" s="98"/>
      <c r="D48" s="43"/>
    </row>
    <row r="49" spans="1:4" ht="14.35" x14ac:dyDescent="0.5">
      <c r="A49" s="96"/>
      <c r="B49" s="97"/>
      <c r="C49" s="98"/>
      <c r="D49" s="43"/>
    </row>
    <row r="50" spans="1:4" ht="14.35" x14ac:dyDescent="0.5">
      <c r="A50" s="96"/>
      <c r="B50" s="97"/>
      <c r="C50" s="98"/>
      <c r="D50" s="43"/>
    </row>
    <row r="51" spans="1:4" ht="14.35" x14ac:dyDescent="0.5">
      <c r="A51" s="96"/>
      <c r="B51" s="97"/>
      <c r="C51" s="98"/>
      <c r="D51" s="43"/>
    </row>
    <row r="52" spans="1:4" ht="14.35" x14ac:dyDescent="0.5">
      <c r="A52" s="96"/>
      <c r="B52" s="97"/>
      <c r="C52" s="98"/>
      <c r="D52" s="43"/>
    </row>
    <row r="53" spans="1:4" ht="14.35" x14ac:dyDescent="0.5">
      <c r="A53" s="96"/>
      <c r="B53" s="103"/>
      <c r="C53" s="102"/>
      <c r="D53" s="43"/>
    </row>
    <row r="54" spans="1:4" ht="14.35" x14ac:dyDescent="0.5">
      <c r="A54" s="96"/>
      <c r="B54" s="103"/>
      <c r="C54" s="102"/>
      <c r="D54" s="43"/>
    </row>
    <row r="55" spans="1:4" ht="14.35" x14ac:dyDescent="0.5">
      <c r="A55" s="96"/>
      <c r="B55" s="103"/>
      <c r="C55" s="102"/>
      <c r="D55" s="43"/>
    </row>
    <row r="56" spans="1:4" ht="14.35" x14ac:dyDescent="0.5">
      <c r="A56" s="96"/>
      <c r="B56" s="92"/>
      <c r="C56" s="90"/>
      <c r="D56" s="43"/>
    </row>
    <row r="57" spans="1:4" ht="14.35" x14ac:dyDescent="0.5">
      <c r="A57" s="96"/>
      <c r="B57" s="103"/>
      <c r="C57" s="102"/>
      <c r="D57" s="43"/>
    </row>
    <row r="58" spans="1:4" ht="14.35" x14ac:dyDescent="0.5">
      <c r="A58" s="96"/>
      <c r="B58" s="103"/>
      <c r="C58" s="102"/>
      <c r="D58" s="43"/>
    </row>
    <row r="59" spans="1:4" ht="14.35" x14ac:dyDescent="0.5">
      <c r="A59" s="96"/>
      <c r="B59" s="92"/>
      <c r="C59" s="90"/>
      <c r="D59" s="43"/>
    </row>
    <row r="60" spans="1:4" ht="14.35" x14ac:dyDescent="0.5">
      <c r="A60" s="96"/>
      <c r="B60" s="92"/>
      <c r="C60" s="90"/>
      <c r="D60" s="43"/>
    </row>
    <row r="61" spans="1:4" ht="14.35" x14ac:dyDescent="0.5">
      <c r="A61" s="104"/>
      <c r="B61" s="105"/>
      <c r="C61" s="106"/>
      <c r="D61" s="43"/>
    </row>
  </sheetData>
  <sortState xmlns:xlrd2="http://schemas.microsoft.com/office/spreadsheetml/2017/richdata2" ref="B3:D61">
    <sortCondition descending="1" ref="D3:D6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1"/>
  <sheetViews>
    <sheetView showGridLines="0" topLeftCell="A27" workbookViewId="0">
      <selection activeCell="A38" sqref="A38:XFD61"/>
    </sheetView>
  </sheetViews>
  <sheetFormatPr defaultRowHeight="12.7" x14ac:dyDescent="0.4"/>
  <cols>
    <col min="1" max="1" width="7.3515625" bestFit="1" customWidth="1"/>
    <col min="2" max="2" width="34.29296875" customWidth="1"/>
    <col min="3" max="3" width="21.8203125" customWidth="1"/>
    <col min="4" max="4" width="7.17578125" bestFit="1" customWidth="1"/>
  </cols>
  <sheetData>
    <row r="1" spans="1:4" ht="13.7" x14ac:dyDescent="0.4">
      <c r="B1" s="8"/>
    </row>
    <row r="2" spans="1:4" ht="14.35" x14ac:dyDescent="0.5">
      <c r="A2" s="93" t="s">
        <v>165</v>
      </c>
      <c r="B2" s="9" t="s">
        <v>20</v>
      </c>
      <c r="C2" s="9" t="s">
        <v>21</v>
      </c>
      <c r="D2" s="10" t="s">
        <v>32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162">
        <f>VLOOKUP(B3,Teams!B$1:AA$176,24,FALSE)</f>
        <v>0</v>
      </c>
    </row>
    <row r="4" spans="1:4" ht="14.35" x14ac:dyDescent="0.5">
      <c r="A4" s="96">
        <v>2</v>
      </c>
      <c r="B4" s="99" t="s">
        <v>221</v>
      </c>
      <c r="C4" s="96" t="s">
        <v>5</v>
      </c>
      <c r="D4" s="163">
        <f>VLOOKUP(B4,Teams!B$1:AA$176,24,FALSE)</f>
        <v>0</v>
      </c>
    </row>
    <row r="5" spans="1:4" ht="14.35" x14ac:dyDescent="0.5">
      <c r="A5" s="96">
        <v>3</v>
      </c>
      <c r="B5" s="97" t="s">
        <v>216</v>
      </c>
      <c r="C5" s="98" t="s">
        <v>125</v>
      </c>
      <c r="D5" s="163">
        <f>VLOOKUP(B5,Teams!B$1:AA$176,24,FALSE)</f>
        <v>0</v>
      </c>
    </row>
    <row r="6" spans="1:4" ht="14.35" x14ac:dyDescent="0.5">
      <c r="A6" s="96">
        <v>4</v>
      </c>
      <c r="B6" s="91" t="s">
        <v>196</v>
      </c>
      <c r="C6" s="89" t="s">
        <v>12</v>
      </c>
      <c r="D6" s="163">
        <f>VLOOKUP(B6,Teams!B$1:AA$176,24,FALSE)</f>
        <v>0</v>
      </c>
    </row>
    <row r="7" spans="1:4" ht="14.35" x14ac:dyDescent="0.5">
      <c r="A7" s="96">
        <v>5</v>
      </c>
      <c r="B7" s="91" t="s">
        <v>188</v>
      </c>
      <c r="C7" s="89" t="s">
        <v>111</v>
      </c>
      <c r="D7" s="163">
        <f>VLOOKUP(B7,Teams!B$1:AA$176,24,FALSE)</f>
        <v>0</v>
      </c>
    </row>
    <row r="8" spans="1:4" ht="14.35" x14ac:dyDescent="0.5">
      <c r="A8" s="96">
        <v>6</v>
      </c>
      <c r="B8" s="99" t="s">
        <v>203</v>
      </c>
      <c r="C8" s="96" t="s">
        <v>46</v>
      </c>
      <c r="D8" s="163">
        <f>VLOOKUP(B8,Teams!B$1:AA$176,24,FALSE)</f>
        <v>0</v>
      </c>
    </row>
    <row r="9" spans="1:4" ht="14.35" x14ac:dyDescent="0.5">
      <c r="A9" s="96">
        <v>7</v>
      </c>
      <c r="B9" s="97" t="s">
        <v>210</v>
      </c>
      <c r="C9" s="98" t="s">
        <v>169</v>
      </c>
      <c r="D9" s="163">
        <f>VLOOKUP(B9,Teams!B$1:AA$176,24,FALSE)</f>
        <v>0</v>
      </c>
    </row>
    <row r="10" spans="1:4" ht="14.35" x14ac:dyDescent="0.5">
      <c r="A10" s="96">
        <v>8</v>
      </c>
      <c r="B10" s="97" t="s">
        <v>220</v>
      </c>
      <c r="C10" s="98" t="s">
        <v>113</v>
      </c>
      <c r="D10" s="163">
        <f>VLOOKUP(B10,Teams!B$1:AA$176,24,FALSE)</f>
        <v>0</v>
      </c>
    </row>
    <row r="11" spans="1:4" ht="14.35" x14ac:dyDescent="0.5">
      <c r="A11" s="96">
        <v>9</v>
      </c>
      <c r="B11" s="97" t="s">
        <v>197</v>
      </c>
      <c r="C11" s="98" t="s">
        <v>74</v>
      </c>
      <c r="D11" s="163">
        <f>VLOOKUP(B11,Teams!B$1:AA$176,24,FALSE)</f>
        <v>0</v>
      </c>
    </row>
    <row r="12" spans="1:4" ht="14.35" x14ac:dyDescent="0.5">
      <c r="A12" s="96">
        <v>10</v>
      </c>
      <c r="B12" s="97" t="s">
        <v>211</v>
      </c>
      <c r="C12" s="98" t="s">
        <v>169</v>
      </c>
      <c r="D12" s="163">
        <f>VLOOKUP(B12,Teams!B$1:AA$176,24,FALSE)</f>
        <v>0</v>
      </c>
    </row>
    <row r="13" spans="1:4" ht="14.35" x14ac:dyDescent="0.5">
      <c r="A13" s="96">
        <v>11</v>
      </c>
      <c r="B13" s="91" t="s">
        <v>200</v>
      </c>
      <c r="C13" s="89" t="s">
        <v>13</v>
      </c>
      <c r="D13" s="163">
        <f>VLOOKUP(B13,Teams!B$1:AA$176,24,FALSE)</f>
        <v>0</v>
      </c>
    </row>
    <row r="14" spans="1:4" ht="14.35" x14ac:dyDescent="0.5">
      <c r="A14" s="96">
        <v>12</v>
      </c>
      <c r="B14" s="91" t="s">
        <v>195</v>
      </c>
      <c r="C14" s="89" t="s">
        <v>73</v>
      </c>
      <c r="D14" s="163">
        <f>VLOOKUP(B14,Teams!B$1:AA$176,24,FALSE)</f>
        <v>0</v>
      </c>
    </row>
    <row r="15" spans="1:4" ht="14.35" x14ac:dyDescent="0.5">
      <c r="A15" s="96">
        <v>13</v>
      </c>
      <c r="B15" s="97" t="s">
        <v>209</v>
      </c>
      <c r="C15" s="98" t="s">
        <v>169</v>
      </c>
      <c r="D15" s="163">
        <f>VLOOKUP(B15,Teams!B$1:AA$176,24,FALSE)</f>
        <v>0</v>
      </c>
    </row>
    <row r="16" spans="1:4" ht="14.35" x14ac:dyDescent="0.5">
      <c r="A16" s="96">
        <v>14</v>
      </c>
      <c r="B16" s="91" t="s">
        <v>208</v>
      </c>
      <c r="C16" s="89" t="s">
        <v>11</v>
      </c>
      <c r="D16" s="163">
        <f>VLOOKUP(B16,Teams!B$1:AA$176,24,FALSE)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163">
        <f>VLOOKUP(B17,Teams!B$1:AA$176,24,FALSE)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163">
        <f>VLOOKUP(B18,Teams!B$1:AA$176,24,FALSE)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163">
        <f>VLOOKUP(B19,Teams!B$1:AA$176,24,FALSE)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163">
        <f>VLOOKUP(B20,Teams!B$1:AA$176,24,FALSE)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163">
        <f>VLOOKUP(B21,Teams!B$1:AA$176,24,FALSE)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163">
        <f>VLOOKUP(B22,Teams!B$1:AA$176,24,FALSE)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163">
        <f>VLOOKUP(B23,Teams!B$1:AA$176,24,FALSE)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163">
        <f>VLOOKUP(B24,Teams!B$1:AA$176,24,FALSE)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163">
        <f>VLOOKUP(B25,Teams!B$1:AA$176,24,FALSE)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163">
        <f>VLOOKUP(B26,Teams!B$1:AA$176,24,FALSE)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163">
        <f>VLOOKUP(B27,Teams!B$1:AA$176,24,FALSE)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163">
        <f>VLOOKUP(B28,Teams!B$1:AA$176,24,FALSE)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163">
        <f>VLOOKUP(B29,Teams!B$1:AA$176,24,FALSE)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163">
        <f>VLOOKUP(B30,Teams!B$1:AA$176,24,FALSE)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163">
        <f>VLOOKUP(B31,Teams!B$1:AA$176,24,FALSE)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163">
        <f>VLOOKUP(B32,Teams!B$1:AA$176,24,FALSE)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163">
        <f>VLOOKUP(B33,Teams!B$1:AA$176,24,FALSE)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163">
        <f>VLOOKUP(B34,Teams!B$1:AA$176,24,FALSE)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163">
        <f>VLOOKUP(B35,Teams!B$1:AA$176,24,FALSE)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163">
        <f>VLOOKUP(B36,Teams!B$1:AA$176,24,FALSE)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163">
        <f>VLOOKUP(B37,Teams!B$1:AA$176,24,FALSE)</f>
        <v>0</v>
      </c>
    </row>
    <row r="38" spans="1:4" ht="14.35" x14ac:dyDescent="0.5">
      <c r="A38" s="96"/>
      <c r="B38" s="89"/>
      <c r="C38" s="89"/>
      <c r="D38" s="163"/>
    </row>
    <row r="39" spans="1:4" ht="14.35" x14ac:dyDescent="0.5">
      <c r="A39" s="96"/>
      <c r="B39" s="98"/>
      <c r="C39" s="98"/>
      <c r="D39" s="163"/>
    </row>
    <row r="40" spans="1:4" ht="14.35" x14ac:dyDescent="0.5">
      <c r="A40" s="96"/>
      <c r="B40" s="98"/>
      <c r="C40" s="98"/>
      <c r="D40" s="163"/>
    </row>
    <row r="41" spans="1:4" ht="14.35" x14ac:dyDescent="0.5">
      <c r="A41" s="96"/>
      <c r="B41" s="98"/>
      <c r="C41" s="98"/>
      <c r="D41" s="163"/>
    </row>
    <row r="42" spans="1:4" ht="14.35" x14ac:dyDescent="0.5">
      <c r="A42" s="96"/>
      <c r="B42" s="98"/>
      <c r="C42" s="98"/>
      <c r="D42" s="163"/>
    </row>
    <row r="43" spans="1:4" ht="14.35" x14ac:dyDescent="0.5">
      <c r="A43" s="96"/>
      <c r="B43" s="98"/>
      <c r="C43" s="98"/>
      <c r="D43" s="163"/>
    </row>
    <row r="44" spans="1:4" ht="14.35" x14ac:dyDescent="0.5">
      <c r="A44" s="96"/>
      <c r="B44" s="89"/>
      <c r="C44" s="89"/>
      <c r="D44" s="163"/>
    </row>
    <row r="45" spans="1:4" ht="14.35" x14ac:dyDescent="0.5">
      <c r="A45" s="96"/>
      <c r="B45" s="89"/>
      <c r="C45" s="89"/>
      <c r="D45" s="163"/>
    </row>
    <row r="46" spans="1:4" ht="14.35" x14ac:dyDescent="0.5">
      <c r="A46" s="96"/>
      <c r="B46" s="98"/>
      <c r="C46" s="98"/>
      <c r="D46" s="163"/>
    </row>
    <row r="47" spans="1:4" ht="14.35" x14ac:dyDescent="0.5">
      <c r="A47" s="96"/>
      <c r="B47" s="89"/>
      <c r="C47" s="89"/>
      <c r="D47" s="163"/>
    </row>
    <row r="48" spans="1:4" ht="14.35" x14ac:dyDescent="0.5">
      <c r="A48" s="96"/>
      <c r="B48" s="89"/>
      <c r="C48" s="89"/>
      <c r="D48" s="163"/>
    </row>
    <row r="49" spans="1:4" ht="14.35" x14ac:dyDescent="0.5">
      <c r="A49" s="96"/>
      <c r="B49" s="98"/>
      <c r="C49" s="98"/>
      <c r="D49" s="163"/>
    </row>
    <row r="50" spans="1:4" ht="14.35" x14ac:dyDescent="0.5">
      <c r="A50" s="96"/>
      <c r="B50" s="98"/>
      <c r="C50" s="98"/>
      <c r="D50" s="163"/>
    </row>
    <row r="51" spans="1:4" ht="14.35" x14ac:dyDescent="0.5">
      <c r="A51" s="96"/>
      <c r="B51" s="89"/>
      <c r="C51" s="89"/>
      <c r="D51" s="163"/>
    </row>
    <row r="52" spans="1:4" ht="14.35" x14ac:dyDescent="0.5">
      <c r="A52" s="96"/>
      <c r="B52" s="98"/>
      <c r="C52" s="98"/>
      <c r="D52" s="163"/>
    </row>
    <row r="53" spans="1:4" ht="14.35" x14ac:dyDescent="0.5">
      <c r="A53" s="96"/>
      <c r="B53" s="98"/>
      <c r="C53" s="98"/>
      <c r="D53" s="163"/>
    </row>
    <row r="54" spans="1:4" ht="14.35" x14ac:dyDescent="0.5">
      <c r="A54" s="96"/>
      <c r="B54" s="89"/>
      <c r="C54" s="89"/>
      <c r="D54" s="163"/>
    </row>
    <row r="55" spans="1:4" ht="14.35" x14ac:dyDescent="0.5">
      <c r="A55" s="96"/>
      <c r="B55" s="89"/>
      <c r="C55" s="89"/>
      <c r="D55" s="163"/>
    </row>
    <row r="56" spans="1:4" ht="14.35" x14ac:dyDescent="0.5">
      <c r="A56" s="96"/>
      <c r="B56" s="89"/>
      <c r="C56" s="89"/>
      <c r="D56" s="163"/>
    </row>
    <row r="57" spans="1:4" ht="14.35" x14ac:dyDescent="0.5">
      <c r="A57" s="96"/>
      <c r="B57" s="89"/>
      <c r="C57" s="89"/>
      <c r="D57" s="163"/>
    </row>
    <row r="58" spans="1:4" ht="14.35" x14ac:dyDescent="0.5">
      <c r="A58" s="96"/>
      <c r="B58" s="98"/>
      <c r="C58" s="98"/>
      <c r="D58" s="163"/>
    </row>
    <row r="59" spans="1:4" ht="14.35" x14ac:dyDescent="0.5">
      <c r="A59" s="96"/>
      <c r="B59" s="89"/>
      <c r="C59" s="89"/>
      <c r="D59" s="163"/>
    </row>
    <row r="60" spans="1:4" ht="14.35" x14ac:dyDescent="0.5">
      <c r="A60" s="96"/>
      <c r="B60" s="89"/>
      <c r="C60" s="89"/>
      <c r="D60" s="163"/>
    </row>
    <row r="61" spans="1:4" ht="14.35" x14ac:dyDescent="0.5">
      <c r="A61" s="104"/>
      <c r="B61" s="164"/>
      <c r="C61" s="164"/>
      <c r="D61" s="165"/>
    </row>
  </sheetData>
  <sortState xmlns:xlrd2="http://schemas.microsoft.com/office/spreadsheetml/2017/richdata2" ref="B5:D60">
    <sortCondition descending="1" ref="D5:D60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1"/>
  <sheetViews>
    <sheetView showGridLines="0" topLeftCell="A3" workbookViewId="0">
      <selection activeCell="A38" sqref="A38:XFD63"/>
    </sheetView>
  </sheetViews>
  <sheetFormatPr defaultRowHeight="12.7" x14ac:dyDescent="0.4"/>
  <cols>
    <col min="1" max="1" width="7.3515625" bestFit="1" customWidth="1"/>
    <col min="2" max="2" width="35.17578125" customWidth="1"/>
    <col min="3" max="3" width="23.8203125" customWidth="1"/>
    <col min="4" max="4" width="8.52734375" customWidth="1"/>
  </cols>
  <sheetData>
    <row r="1" spans="1:4" ht="13.7" x14ac:dyDescent="0.4">
      <c r="B1" s="8"/>
    </row>
    <row r="2" spans="1:4" ht="14.35" x14ac:dyDescent="0.5">
      <c r="A2" s="93" t="s">
        <v>165</v>
      </c>
      <c r="B2" s="9" t="s">
        <v>20</v>
      </c>
      <c r="C2" s="9" t="s">
        <v>21</v>
      </c>
      <c r="D2" s="10" t="s">
        <v>33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30">
        <f>VLOOKUP(B3,Teams!B$1:AA$176,26,FALSE)</f>
        <v>0</v>
      </c>
    </row>
    <row r="4" spans="1:4" ht="14.35" x14ac:dyDescent="0.5">
      <c r="A4" s="96">
        <v>2</v>
      </c>
      <c r="B4" s="99" t="s">
        <v>221</v>
      </c>
      <c r="C4" s="96" t="s">
        <v>5</v>
      </c>
      <c r="D4" s="47">
        <f>VLOOKUP(B4,Teams!B$1:AA$176,26,FALSE)</f>
        <v>0</v>
      </c>
    </row>
    <row r="5" spans="1:4" ht="14.35" x14ac:dyDescent="0.5">
      <c r="A5" s="96">
        <v>3</v>
      </c>
      <c r="B5" s="97" t="s">
        <v>216</v>
      </c>
      <c r="C5" s="98" t="s">
        <v>125</v>
      </c>
      <c r="D5" s="47">
        <f>VLOOKUP(B5,Teams!B$1:AA$176,26,FALSE)</f>
        <v>0</v>
      </c>
    </row>
    <row r="6" spans="1:4" ht="14.35" x14ac:dyDescent="0.5">
      <c r="A6" s="96">
        <v>4</v>
      </c>
      <c r="B6" s="91" t="s">
        <v>196</v>
      </c>
      <c r="C6" s="89" t="s">
        <v>12</v>
      </c>
      <c r="D6" s="47">
        <f>VLOOKUP(B6,Teams!B$1:AA$176,26,FALSE)</f>
        <v>0</v>
      </c>
    </row>
    <row r="7" spans="1:4" ht="14.35" x14ac:dyDescent="0.5">
      <c r="A7" s="96">
        <v>5</v>
      </c>
      <c r="B7" s="91" t="s">
        <v>188</v>
      </c>
      <c r="C7" s="89" t="s">
        <v>111</v>
      </c>
      <c r="D7" s="47">
        <f>VLOOKUP(B7,Teams!B$1:AA$176,26,FALSE)</f>
        <v>0</v>
      </c>
    </row>
    <row r="8" spans="1:4" ht="14.35" x14ac:dyDescent="0.5">
      <c r="A8" s="96">
        <v>6</v>
      </c>
      <c r="B8" s="99" t="s">
        <v>203</v>
      </c>
      <c r="C8" s="96" t="s">
        <v>46</v>
      </c>
      <c r="D8" s="47">
        <f>VLOOKUP(B8,Teams!B$1:AA$176,26,FALSE)</f>
        <v>0</v>
      </c>
    </row>
    <row r="9" spans="1:4" ht="14.35" x14ac:dyDescent="0.5">
      <c r="A9" s="96">
        <v>7</v>
      </c>
      <c r="B9" s="97" t="s">
        <v>210</v>
      </c>
      <c r="C9" s="98" t="s">
        <v>169</v>
      </c>
      <c r="D9" s="47">
        <f>VLOOKUP(B9,Teams!B$1:AA$176,26,FALSE)</f>
        <v>0</v>
      </c>
    </row>
    <row r="10" spans="1:4" ht="14.35" x14ac:dyDescent="0.5">
      <c r="A10" s="96">
        <v>8</v>
      </c>
      <c r="B10" s="97" t="s">
        <v>220</v>
      </c>
      <c r="C10" s="98" t="s">
        <v>113</v>
      </c>
      <c r="D10" s="47">
        <f>VLOOKUP(B10,Teams!B$1:AA$176,26,FALSE)</f>
        <v>0</v>
      </c>
    </row>
    <row r="11" spans="1:4" ht="14.35" x14ac:dyDescent="0.5">
      <c r="A11" s="96">
        <v>9</v>
      </c>
      <c r="B11" s="97" t="s">
        <v>197</v>
      </c>
      <c r="C11" s="98" t="s">
        <v>74</v>
      </c>
      <c r="D11" s="47">
        <f>VLOOKUP(B11,Teams!B$1:AA$176,26,FALSE)</f>
        <v>0</v>
      </c>
    </row>
    <row r="12" spans="1:4" ht="14.35" x14ac:dyDescent="0.5">
      <c r="A12" s="96">
        <v>10</v>
      </c>
      <c r="B12" s="97" t="s">
        <v>211</v>
      </c>
      <c r="C12" s="98" t="s">
        <v>169</v>
      </c>
      <c r="D12" s="47">
        <f>VLOOKUP(B12,Teams!B$1:AA$176,26,FALSE)</f>
        <v>0</v>
      </c>
    </row>
    <row r="13" spans="1:4" ht="14.35" x14ac:dyDescent="0.5">
      <c r="A13" s="96">
        <v>11</v>
      </c>
      <c r="B13" s="91" t="s">
        <v>200</v>
      </c>
      <c r="C13" s="89" t="s">
        <v>13</v>
      </c>
      <c r="D13" s="47">
        <f>VLOOKUP(B13,Teams!B$1:AA$176,26,FALSE)</f>
        <v>0</v>
      </c>
    </row>
    <row r="14" spans="1:4" ht="14.35" x14ac:dyDescent="0.5">
      <c r="A14" s="96">
        <v>12</v>
      </c>
      <c r="B14" s="91" t="s">
        <v>195</v>
      </c>
      <c r="C14" s="89" t="s">
        <v>73</v>
      </c>
      <c r="D14" s="47">
        <f>VLOOKUP(B14,Teams!B$1:AA$176,26,FALSE)</f>
        <v>0</v>
      </c>
    </row>
    <row r="15" spans="1:4" ht="14.35" x14ac:dyDescent="0.5">
      <c r="A15" s="96">
        <v>13</v>
      </c>
      <c r="B15" s="97" t="s">
        <v>209</v>
      </c>
      <c r="C15" s="98" t="s">
        <v>169</v>
      </c>
      <c r="D15" s="47">
        <f>VLOOKUP(B15,Teams!B$1:AA$176,26,FALSE)</f>
        <v>0</v>
      </c>
    </row>
    <row r="16" spans="1:4" ht="14.35" x14ac:dyDescent="0.5">
      <c r="A16" s="96">
        <v>14</v>
      </c>
      <c r="B16" s="91" t="s">
        <v>208</v>
      </c>
      <c r="C16" s="89" t="s">
        <v>11</v>
      </c>
      <c r="D16" s="47">
        <f>VLOOKUP(B16,Teams!B$1:AA$176,26,FALSE)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47">
        <f>VLOOKUP(B17,Teams!B$1:AA$176,26,FALSE)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47">
        <f>VLOOKUP(B18,Teams!B$1:AA$176,26,FALSE)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47">
        <f>VLOOKUP(B19,Teams!B$1:AA$176,26,FALSE)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47">
        <f>VLOOKUP(B20,Teams!B$1:AA$176,26,FALSE)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47">
        <f>VLOOKUP(B21,Teams!B$1:AA$176,26,FALSE)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47">
        <f>VLOOKUP(B22,Teams!B$1:AA$176,26,FALSE)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47">
        <f>VLOOKUP(B23,Teams!B$1:AA$176,26,FALSE)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47">
        <f>VLOOKUP(B24,Teams!B$1:AA$176,26,FALSE)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47">
        <f>VLOOKUP(B25,Teams!B$1:AA$176,26,FALSE)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47">
        <f>VLOOKUP(B26,Teams!B$1:AA$176,26,FALSE)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47">
        <f>VLOOKUP(B27,Teams!B$1:AA$176,26,FALSE)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47">
        <f>VLOOKUP(B28,Teams!B$1:AA$176,26,FALSE)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47">
        <f>VLOOKUP(B29,Teams!B$1:AA$176,26,FALSE)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47">
        <f>VLOOKUP(B30,Teams!B$1:AA$176,26,FALSE)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47">
        <f>VLOOKUP(B31,Teams!B$1:AA$176,26,FALSE)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47">
        <f>VLOOKUP(B32,Teams!B$1:AA$176,26,FALSE)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47">
        <f>VLOOKUP(B33,Teams!B$1:AA$176,26,FALSE)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47">
        <f>VLOOKUP(B34,Teams!B$1:AA$176,26,FALSE)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47">
        <f>VLOOKUP(B35,Teams!B$1:AA$176,26,FALSE)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47">
        <f>VLOOKUP(B36,Teams!B$1:AA$176,26,FALSE)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47">
        <f>VLOOKUP(B37,Teams!B$1:AA$176,26,FALSE)</f>
        <v>0</v>
      </c>
    </row>
    <row r="38" spans="1:4" ht="14.35" x14ac:dyDescent="0.5">
      <c r="A38" s="96"/>
      <c r="B38" s="89"/>
      <c r="C38" s="89"/>
      <c r="D38" s="47"/>
    </row>
    <row r="39" spans="1:4" ht="14.35" x14ac:dyDescent="0.5">
      <c r="A39" s="96"/>
      <c r="B39" s="89"/>
      <c r="C39" s="89"/>
      <c r="D39" s="47"/>
    </row>
    <row r="40" spans="1:4" ht="14.35" x14ac:dyDescent="0.5">
      <c r="A40" s="96"/>
      <c r="B40" s="98"/>
      <c r="C40" s="98"/>
      <c r="D40" s="47"/>
    </row>
    <row r="41" spans="1:4" ht="14.35" x14ac:dyDescent="0.5">
      <c r="A41" s="96"/>
      <c r="B41" s="98"/>
      <c r="C41" s="98"/>
      <c r="D41" s="47"/>
    </row>
    <row r="42" spans="1:4" ht="14.35" x14ac:dyDescent="0.5">
      <c r="A42" s="96"/>
      <c r="B42" s="98"/>
      <c r="C42" s="98"/>
      <c r="D42" s="47"/>
    </row>
    <row r="43" spans="1:4" ht="14.35" x14ac:dyDescent="0.5">
      <c r="A43" s="96"/>
      <c r="B43" s="98"/>
      <c r="C43" s="98"/>
      <c r="D43" s="47"/>
    </row>
    <row r="44" spans="1:4" ht="14.35" x14ac:dyDescent="0.5">
      <c r="A44" s="96"/>
      <c r="B44" s="98"/>
      <c r="C44" s="98"/>
      <c r="D44" s="47"/>
    </row>
    <row r="45" spans="1:4" ht="14.35" x14ac:dyDescent="0.5">
      <c r="A45" s="96"/>
      <c r="B45" s="98"/>
      <c r="C45" s="98"/>
      <c r="D45" s="47"/>
    </row>
    <row r="46" spans="1:4" ht="14.35" x14ac:dyDescent="0.5">
      <c r="A46" s="96"/>
      <c r="B46" s="89"/>
      <c r="C46" s="89"/>
      <c r="D46" s="47"/>
    </row>
    <row r="47" spans="1:4" ht="14.35" x14ac:dyDescent="0.5">
      <c r="A47" s="96"/>
      <c r="B47" s="89"/>
      <c r="C47" s="89"/>
      <c r="D47" s="47"/>
    </row>
    <row r="48" spans="1:4" ht="14.35" x14ac:dyDescent="0.5">
      <c r="A48" s="96"/>
      <c r="B48" s="89"/>
      <c r="C48" s="89"/>
      <c r="D48" s="47"/>
    </row>
    <row r="49" spans="1:4" ht="14.35" x14ac:dyDescent="0.5">
      <c r="A49" s="96"/>
      <c r="B49" s="98"/>
      <c r="C49" s="98"/>
      <c r="D49" s="47"/>
    </row>
    <row r="50" spans="1:4" ht="14.35" x14ac:dyDescent="0.5">
      <c r="A50" s="96"/>
      <c r="B50" s="98"/>
      <c r="C50" s="98"/>
      <c r="D50" s="47"/>
    </row>
    <row r="51" spans="1:4" ht="14.35" x14ac:dyDescent="0.5">
      <c r="A51" s="96"/>
      <c r="B51" s="98"/>
      <c r="C51" s="98"/>
      <c r="D51" s="47"/>
    </row>
    <row r="52" spans="1:4" ht="14.35" x14ac:dyDescent="0.5">
      <c r="A52" s="96"/>
      <c r="B52" s="89"/>
      <c r="C52" s="89"/>
      <c r="D52" s="47"/>
    </row>
    <row r="53" spans="1:4" ht="14.35" x14ac:dyDescent="0.5">
      <c r="A53" s="96"/>
      <c r="B53" s="98"/>
      <c r="C53" s="98"/>
      <c r="D53" s="47"/>
    </row>
    <row r="54" spans="1:4" ht="14.35" x14ac:dyDescent="0.5">
      <c r="A54" s="96"/>
      <c r="B54" s="89"/>
      <c r="C54" s="89"/>
      <c r="D54" s="47"/>
    </row>
    <row r="55" spans="1:4" ht="14.35" x14ac:dyDescent="0.5">
      <c r="A55" s="96"/>
      <c r="B55" s="98"/>
      <c r="C55" s="98"/>
      <c r="D55" s="47"/>
    </row>
    <row r="56" spans="1:4" ht="14.35" x14ac:dyDescent="0.5">
      <c r="A56" s="96"/>
      <c r="B56" s="98"/>
      <c r="C56" s="98"/>
      <c r="D56" s="47"/>
    </row>
    <row r="57" spans="1:4" ht="14.35" x14ac:dyDescent="0.5">
      <c r="A57" s="96"/>
      <c r="B57" s="98"/>
      <c r="C57" s="98"/>
      <c r="D57" s="47"/>
    </row>
    <row r="58" spans="1:4" ht="14.35" x14ac:dyDescent="0.5">
      <c r="A58" s="96"/>
      <c r="B58" s="89"/>
      <c r="C58" s="89"/>
      <c r="D58" s="47"/>
    </row>
    <row r="59" spans="1:4" ht="14.35" x14ac:dyDescent="0.5">
      <c r="A59" s="96"/>
      <c r="B59" s="89"/>
      <c r="C59" s="89"/>
      <c r="D59" s="47"/>
    </row>
    <row r="60" spans="1:4" ht="14.35" x14ac:dyDescent="0.5">
      <c r="A60" s="96"/>
      <c r="B60" s="89"/>
      <c r="C60" s="89"/>
      <c r="D60" s="47"/>
    </row>
    <row r="61" spans="1:4" ht="14.35" x14ac:dyDescent="0.5">
      <c r="A61" s="104"/>
      <c r="B61" s="164"/>
      <c r="C61" s="164"/>
      <c r="D61" s="166"/>
    </row>
  </sheetData>
  <sortState xmlns:xlrd2="http://schemas.microsoft.com/office/spreadsheetml/2017/richdata2" ref="B3:D61">
    <sortCondition descending="1" ref="D3:D61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>
    <pageSetUpPr fitToPage="1"/>
  </sheetPr>
  <dimension ref="A1:B136"/>
  <sheetViews>
    <sheetView showGridLines="0" showZeros="0" topLeftCell="A115" workbookViewId="0">
      <selection activeCell="A129" sqref="A129"/>
    </sheetView>
  </sheetViews>
  <sheetFormatPr defaultColWidth="9.17578125" defaultRowHeight="12.7" x14ac:dyDescent="0.4"/>
  <cols>
    <col min="1" max="1" width="20.17578125" style="35" customWidth="1"/>
    <col min="2" max="16384" width="9.17578125" style="35"/>
  </cols>
  <sheetData>
    <row r="1" spans="1:2" s="38" customFormat="1" ht="27" customHeight="1" x14ac:dyDescent="0.4">
      <c r="A1" s="169" t="s">
        <v>0</v>
      </c>
    </row>
    <row r="2" spans="1:2" ht="14.35" x14ac:dyDescent="0.5">
      <c r="A2" s="77" t="s">
        <v>99</v>
      </c>
      <c r="B2" s="35">
        <v>250000</v>
      </c>
    </row>
    <row r="3" spans="1:2" ht="14.35" x14ac:dyDescent="0.5">
      <c r="A3" s="77" t="s">
        <v>118</v>
      </c>
      <c r="B3" s="35">
        <v>250000</v>
      </c>
    </row>
    <row r="4" spans="1:2" ht="14.35" x14ac:dyDescent="0.5">
      <c r="A4" s="77" t="s">
        <v>102</v>
      </c>
      <c r="B4" s="35">
        <v>250000</v>
      </c>
    </row>
    <row r="5" spans="1:2" ht="14.35" x14ac:dyDescent="0.5">
      <c r="A5" s="170" t="s">
        <v>93</v>
      </c>
      <c r="B5" s="35">
        <v>250000</v>
      </c>
    </row>
    <row r="6" spans="1:2" ht="14.35" x14ac:dyDescent="0.5">
      <c r="A6" s="77" t="s">
        <v>153</v>
      </c>
      <c r="B6" s="35">
        <v>245000</v>
      </c>
    </row>
    <row r="7" spans="1:2" ht="14.35" x14ac:dyDescent="0.5">
      <c r="A7" s="170" t="s">
        <v>135</v>
      </c>
      <c r="B7" s="35">
        <v>240000</v>
      </c>
    </row>
    <row r="8" spans="1:2" ht="14.35" x14ac:dyDescent="0.5">
      <c r="A8" s="77" t="s">
        <v>129</v>
      </c>
      <c r="B8" s="35">
        <v>240000</v>
      </c>
    </row>
    <row r="9" spans="1:2" ht="14.35" x14ac:dyDescent="0.5">
      <c r="A9" s="77" t="s">
        <v>3</v>
      </c>
      <c r="B9" s="35">
        <v>240000</v>
      </c>
    </row>
    <row r="10" spans="1:2" ht="14.35" x14ac:dyDescent="0.5">
      <c r="A10" s="170" t="s">
        <v>78</v>
      </c>
      <c r="B10" s="35">
        <v>230000</v>
      </c>
    </row>
    <row r="11" spans="1:2" ht="14.35" x14ac:dyDescent="0.5">
      <c r="A11" s="170" t="s">
        <v>9</v>
      </c>
      <c r="B11" s="35">
        <v>230000</v>
      </c>
    </row>
    <row r="12" spans="1:2" ht="14.35" x14ac:dyDescent="0.5">
      <c r="A12" s="77" t="s">
        <v>126</v>
      </c>
      <c r="B12" s="35">
        <v>225000</v>
      </c>
    </row>
    <row r="13" spans="1:2" ht="14.35" x14ac:dyDescent="0.5">
      <c r="A13" s="77" t="s">
        <v>138</v>
      </c>
      <c r="B13" s="35">
        <v>225000</v>
      </c>
    </row>
    <row r="14" spans="1:2" ht="14.35" x14ac:dyDescent="0.5">
      <c r="A14" s="77" t="s">
        <v>100</v>
      </c>
      <c r="B14" s="35">
        <v>225000</v>
      </c>
    </row>
    <row r="15" spans="1:2" ht="14.35" x14ac:dyDescent="0.5">
      <c r="A15" s="77" t="s">
        <v>127</v>
      </c>
      <c r="B15" s="35">
        <v>225000</v>
      </c>
    </row>
    <row r="16" spans="1:2" ht="14.35" x14ac:dyDescent="0.5">
      <c r="A16" s="170" t="s">
        <v>133</v>
      </c>
      <c r="B16" s="35">
        <v>225000</v>
      </c>
    </row>
    <row r="17" spans="1:2" ht="14.35" x14ac:dyDescent="0.5">
      <c r="A17" s="170" t="s">
        <v>57</v>
      </c>
      <c r="B17" s="35">
        <v>220000</v>
      </c>
    </row>
    <row r="18" spans="1:2" ht="14.35" x14ac:dyDescent="0.5">
      <c r="A18" s="77" t="s">
        <v>6</v>
      </c>
      <c r="B18" s="35">
        <v>220000</v>
      </c>
    </row>
    <row r="19" spans="1:2" ht="14.35" x14ac:dyDescent="0.5">
      <c r="A19" s="170" t="s">
        <v>119</v>
      </c>
      <c r="B19" s="35">
        <v>220000</v>
      </c>
    </row>
    <row r="20" spans="1:2" ht="14.35" x14ac:dyDescent="0.5">
      <c r="A20" s="77" t="s">
        <v>75</v>
      </c>
      <c r="B20" s="35">
        <v>220000</v>
      </c>
    </row>
    <row r="21" spans="1:2" ht="14.35" x14ac:dyDescent="0.5">
      <c r="A21" s="170" t="s">
        <v>51</v>
      </c>
      <c r="B21" s="35">
        <v>220000</v>
      </c>
    </row>
    <row r="22" spans="1:2" ht="14.35" x14ac:dyDescent="0.5">
      <c r="A22" s="77" t="s">
        <v>89</v>
      </c>
      <c r="B22" s="35">
        <v>215000</v>
      </c>
    </row>
    <row r="23" spans="1:2" ht="14.35" x14ac:dyDescent="0.5">
      <c r="A23" s="170" t="s">
        <v>136</v>
      </c>
      <c r="B23" s="35">
        <v>215000</v>
      </c>
    </row>
    <row r="24" spans="1:2" ht="14.35" x14ac:dyDescent="0.5">
      <c r="A24" s="77" t="s">
        <v>104</v>
      </c>
      <c r="B24" s="35">
        <v>215000</v>
      </c>
    </row>
    <row r="25" spans="1:2" ht="14.35" x14ac:dyDescent="0.5">
      <c r="A25" s="170" t="s">
        <v>35</v>
      </c>
      <c r="B25" s="35">
        <v>215000</v>
      </c>
    </row>
    <row r="26" spans="1:2" ht="14.35" x14ac:dyDescent="0.5">
      <c r="A26" s="77" t="s">
        <v>18</v>
      </c>
      <c r="B26" s="35">
        <v>215000</v>
      </c>
    </row>
    <row r="27" spans="1:2" ht="14.35" x14ac:dyDescent="0.5">
      <c r="A27" s="77" t="s">
        <v>120</v>
      </c>
      <c r="B27" s="35">
        <v>210000</v>
      </c>
    </row>
    <row r="28" spans="1:2" ht="14.35" x14ac:dyDescent="0.5">
      <c r="A28" s="77" t="s">
        <v>128</v>
      </c>
      <c r="B28" s="35">
        <v>210000</v>
      </c>
    </row>
    <row r="29" spans="1:2" ht="14.35" x14ac:dyDescent="0.5">
      <c r="A29" s="170" t="s">
        <v>137</v>
      </c>
      <c r="B29" s="35">
        <v>210000</v>
      </c>
    </row>
    <row r="30" spans="1:2" ht="14.35" x14ac:dyDescent="0.4">
      <c r="A30" s="171" t="s">
        <v>111</v>
      </c>
      <c r="B30" s="35">
        <v>210000</v>
      </c>
    </row>
    <row r="31" spans="1:2" ht="14.35" x14ac:dyDescent="0.5">
      <c r="A31" s="77" t="s">
        <v>94</v>
      </c>
      <c r="B31" s="35">
        <v>210000</v>
      </c>
    </row>
    <row r="32" spans="1:2" ht="14.35" x14ac:dyDescent="0.5">
      <c r="A32" s="77" t="s">
        <v>13</v>
      </c>
      <c r="B32" s="35">
        <v>210000</v>
      </c>
    </row>
    <row r="33" spans="1:2" ht="14.35" x14ac:dyDescent="0.5">
      <c r="A33" s="77" t="s">
        <v>79</v>
      </c>
      <c r="B33" s="35">
        <v>205000</v>
      </c>
    </row>
    <row r="34" spans="1:2" ht="14.35" x14ac:dyDescent="0.5">
      <c r="A34" s="77" t="s">
        <v>49</v>
      </c>
      <c r="B34" s="35">
        <v>205000</v>
      </c>
    </row>
    <row r="35" spans="1:2" ht="14.35" x14ac:dyDescent="0.5">
      <c r="A35" s="170" t="s">
        <v>52</v>
      </c>
      <c r="B35" s="35">
        <v>200000</v>
      </c>
    </row>
    <row r="36" spans="1:2" ht="14.35" x14ac:dyDescent="0.5">
      <c r="A36" s="77" t="s">
        <v>90</v>
      </c>
      <c r="B36" s="35">
        <v>200000</v>
      </c>
    </row>
    <row r="37" spans="1:2" ht="14.35" x14ac:dyDescent="0.5">
      <c r="A37" s="170" t="s">
        <v>86</v>
      </c>
      <c r="B37" s="35">
        <v>200000</v>
      </c>
    </row>
    <row r="38" spans="1:2" ht="14.35" x14ac:dyDescent="0.5">
      <c r="A38" s="77" t="s">
        <v>123</v>
      </c>
      <c r="B38" s="35">
        <v>195000</v>
      </c>
    </row>
    <row r="39" spans="1:2" ht="14.35" x14ac:dyDescent="0.5">
      <c r="A39" s="77" t="s">
        <v>60</v>
      </c>
      <c r="B39" s="35">
        <v>195000</v>
      </c>
    </row>
    <row r="40" spans="1:2" ht="14.35" x14ac:dyDescent="0.5">
      <c r="A40" s="77" t="s">
        <v>74</v>
      </c>
      <c r="B40" s="35">
        <v>195000</v>
      </c>
    </row>
    <row r="41" spans="1:2" ht="14.35" x14ac:dyDescent="0.5">
      <c r="A41" s="77" t="s">
        <v>85</v>
      </c>
      <c r="B41" s="35">
        <v>190000</v>
      </c>
    </row>
    <row r="42" spans="1:2" ht="14.35" x14ac:dyDescent="0.5">
      <c r="A42" s="77" t="s">
        <v>115</v>
      </c>
      <c r="B42" s="35">
        <v>190000</v>
      </c>
    </row>
    <row r="43" spans="1:2" ht="14.35" x14ac:dyDescent="0.5">
      <c r="A43" s="77" t="s">
        <v>169</v>
      </c>
      <c r="B43" s="35">
        <v>190000</v>
      </c>
    </row>
    <row r="44" spans="1:2" ht="14.35" x14ac:dyDescent="0.5">
      <c r="A44" s="77" t="s">
        <v>134</v>
      </c>
      <c r="B44" s="35">
        <v>190000</v>
      </c>
    </row>
    <row r="45" spans="1:2" ht="14.35" x14ac:dyDescent="0.5">
      <c r="A45" s="77" t="s">
        <v>73</v>
      </c>
      <c r="B45" s="35">
        <v>185000</v>
      </c>
    </row>
    <row r="46" spans="1:2" ht="14.35" x14ac:dyDescent="0.5">
      <c r="A46" s="170" t="s">
        <v>103</v>
      </c>
      <c r="B46" s="35">
        <v>185000</v>
      </c>
    </row>
    <row r="47" spans="1:2" ht="14.35" x14ac:dyDescent="0.5">
      <c r="A47" s="77" t="s">
        <v>131</v>
      </c>
      <c r="B47" s="35">
        <v>180000</v>
      </c>
    </row>
    <row r="48" spans="1:2" ht="14.35" x14ac:dyDescent="0.5">
      <c r="A48" s="77" t="s">
        <v>81</v>
      </c>
      <c r="B48" s="35">
        <v>180000</v>
      </c>
    </row>
    <row r="49" spans="1:2" ht="14.35" x14ac:dyDescent="0.5">
      <c r="A49" s="77" t="s">
        <v>53</v>
      </c>
      <c r="B49" s="35">
        <v>180000</v>
      </c>
    </row>
    <row r="50" spans="1:2" ht="14.35" x14ac:dyDescent="0.5">
      <c r="A50" s="170" t="s">
        <v>140</v>
      </c>
      <c r="B50" s="35">
        <v>180000</v>
      </c>
    </row>
    <row r="51" spans="1:2" ht="14.35" x14ac:dyDescent="0.5">
      <c r="A51" s="170" t="s">
        <v>98</v>
      </c>
      <c r="B51" s="35">
        <v>180000</v>
      </c>
    </row>
    <row r="52" spans="1:2" ht="14.35" x14ac:dyDescent="0.5">
      <c r="A52" s="77" t="s">
        <v>96</v>
      </c>
      <c r="B52" s="35">
        <v>180000</v>
      </c>
    </row>
    <row r="53" spans="1:2" ht="14.35" x14ac:dyDescent="0.5">
      <c r="A53" s="77" t="s">
        <v>80</v>
      </c>
      <c r="B53" s="35">
        <v>180000</v>
      </c>
    </row>
    <row r="54" spans="1:2" ht="14.35" x14ac:dyDescent="0.5">
      <c r="A54" s="77" t="s">
        <v>10</v>
      </c>
      <c r="B54" s="35">
        <v>175000</v>
      </c>
    </row>
    <row r="55" spans="1:2" ht="14.35" x14ac:dyDescent="0.5">
      <c r="A55" s="77" t="s">
        <v>125</v>
      </c>
      <c r="B55" s="35">
        <v>175000</v>
      </c>
    </row>
    <row r="56" spans="1:2" ht="14.35" x14ac:dyDescent="0.5">
      <c r="A56" s="77" t="s">
        <v>130</v>
      </c>
      <c r="B56" s="35">
        <v>175000</v>
      </c>
    </row>
    <row r="57" spans="1:2" ht="14.35" x14ac:dyDescent="0.5">
      <c r="A57" s="77" t="s">
        <v>7</v>
      </c>
      <c r="B57" s="35">
        <v>175000</v>
      </c>
    </row>
    <row r="58" spans="1:2" ht="14.35" x14ac:dyDescent="0.5">
      <c r="A58" s="77" t="s">
        <v>114</v>
      </c>
      <c r="B58" s="35">
        <v>170000</v>
      </c>
    </row>
    <row r="59" spans="1:2" ht="14.35" x14ac:dyDescent="0.5">
      <c r="A59" s="170" t="s">
        <v>167</v>
      </c>
      <c r="B59" s="35">
        <v>170000</v>
      </c>
    </row>
    <row r="60" spans="1:2" ht="14.35" x14ac:dyDescent="0.5">
      <c r="A60" s="77" t="s">
        <v>84</v>
      </c>
      <c r="B60" s="35">
        <v>170000</v>
      </c>
    </row>
    <row r="61" spans="1:2" ht="14.35" x14ac:dyDescent="0.5">
      <c r="A61" s="77" t="s">
        <v>54</v>
      </c>
      <c r="B61" s="35">
        <v>170000</v>
      </c>
    </row>
    <row r="62" spans="1:2" ht="14.35" x14ac:dyDescent="0.5">
      <c r="A62" s="170" t="s">
        <v>121</v>
      </c>
      <c r="B62" s="35">
        <v>165000</v>
      </c>
    </row>
    <row r="63" spans="1:2" ht="14.35" x14ac:dyDescent="0.5">
      <c r="A63" s="170" t="s">
        <v>12</v>
      </c>
      <c r="B63" s="35">
        <v>165000</v>
      </c>
    </row>
    <row r="64" spans="1:2" ht="14.35" x14ac:dyDescent="0.5">
      <c r="A64" s="170" t="s">
        <v>149</v>
      </c>
      <c r="B64" s="35">
        <v>165000</v>
      </c>
    </row>
    <row r="65" spans="1:2" ht="14.35" x14ac:dyDescent="0.5">
      <c r="A65" s="170" t="s">
        <v>144</v>
      </c>
      <c r="B65" s="35">
        <v>165000</v>
      </c>
    </row>
    <row r="66" spans="1:2" ht="14.35" x14ac:dyDescent="0.5">
      <c r="A66" s="77" t="s">
        <v>170</v>
      </c>
      <c r="B66" s="35">
        <v>165000</v>
      </c>
    </row>
    <row r="67" spans="1:2" ht="14.35" x14ac:dyDescent="0.5">
      <c r="A67" s="77" t="s">
        <v>55</v>
      </c>
      <c r="B67" s="35">
        <v>160000</v>
      </c>
    </row>
    <row r="68" spans="1:2" ht="14.35" x14ac:dyDescent="0.5">
      <c r="A68" s="77" t="s">
        <v>92</v>
      </c>
      <c r="B68" s="35">
        <v>160000</v>
      </c>
    </row>
    <row r="69" spans="1:2" ht="14.35" x14ac:dyDescent="0.5">
      <c r="A69" s="77" t="s">
        <v>178</v>
      </c>
      <c r="B69" s="35">
        <v>160000</v>
      </c>
    </row>
    <row r="70" spans="1:2" ht="14.35" x14ac:dyDescent="0.5">
      <c r="A70" s="77" t="s">
        <v>4</v>
      </c>
      <c r="B70" s="35">
        <v>160000</v>
      </c>
    </row>
    <row r="71" spans="1:2" ht="14.35" x14ac:dyDescent="0.5">
      <c r="A71" s="77" t="s">
        <v>11</v>
      </c>
      <c r="B71" s="35">
        <v>160000</v>
      </c>
    </row>
    <row r="72" spans="1:2" ht="14.35" x14ac:dyDescent="0.5">
      <c r="A72" s="77" t="s">
        <v>141</v>
      </c>
      <c r="B72" s="35">
        <v>160000</v>
      </c>
    </row>
    <row r="73" spans="1:2" ht="14.35" x14ac:dyDescent="0.5">
      <c r="A73" s="77" t="s">
        <v>50</v>
      </c>
      <c r="B73" s="35">
        <v>155000</v>
      </c>
    </row>
    <row r="74" spans="1:2" ht="14.35" x14ac:dyDescent="0.5">
      <c r="A74" s="77" t="s">
        <v>71</v>
      </c>
      <c r="B74" s="35">
        <v>155000</v>
      </c>
    </row>
    <row r="75" spans="1:2" ht="14.35" x14ac:dyDescent="0.5">
      <c r="A75" s="77" t="s">
        <v>14</v>
      </c>
      <c r="B75" s="35">
        <v>155000</v>
      </c>
    </row>
    <row r="76" spans="1:2" ht="14.35" x14ac:dyDescent="0.5">
      <c r="A76" s="77" t="s">
        <v>83</v>
      </c>
      <c r="B76" s="35">
        <v>155000</v>
      </c>
    </row>
    <row r="77" spans="1:2" ht="14.35" x14ac:dyDescent="0.5">
      <c r="A77" s="77" t="s">
        <v>109</v>
      </c>
      <c r="B77" s="35">
        <v>150000</v>
      </c>
    </row>
    <row r="78" spans="1:2" ht="14.35" x14ac:dyDescent="0.5">
      <c r="A78" s="77" t="s">
        <v>132</v>
      </c>
      <c r="B78" s="35">
        <v>150000</v>
      </c>
    </row>
    <row r="79" spans="1:2" ht="14.35" x14ac:dyDescent="0.5">
      <c r="A79" s="77" t="s">
        <v>8</v>
      </c>
      <c r="B79" s="35">
        <v>150000</v>
      </c>
    </row>
    <row r="80" spans="1:2" ht="14.35" x14ac:dyDescent="0.5">
      <c r="A80" s="77" t="s">
        <v>63</v>
      </c>
      <c r="B80" s="35">
        <v>150000</v>
      </c>
    </row>
    <row r="81" spans="1:2" ht="14.35" x14ac:dyDescent="0.5">
      <c r="A81" s="77" t="s">
        <v>177</v>
      </c>
      <c r="B81" s="35">
        <v>150000</v>
      </c>
    </row>
    <row r="82" spans="1:2" ht="14.35" x14ac:dyDescent="0.5">
      <c r="A82" s="77" t="s">
        <v>88</v>
      </c>
      <c r="B82" s="35">
        <v>150000</v>
      </c>
    </row>
    <row r="83" spans="1:2" ht="14.35" x14ac:dyDescent="0.5">
      <c r="A83" s="77" t="s">
        <v>15</v>
      </c>
      <c r="B83" s="35">
        <v>150000</v>
      </c>
    </row>
    <row r="84" spans="1:2" ht="14.35" x14ac:dyDescent="0.5">
      <c r="A84" s="77" t="s">
        <v>139</v>
      </c>
      <c r="B84" s="35">
        <v>145000</v>
      </c>
    </row>
    <row r="85" spans="1:2" ht="14.35" x14ac:dyDescent="0.5">
      <c r="A85" s="77" t="s">
        <v>64</v>
      </c>
      <c r="B85" s="35">
        <v>140000</v>
      </c>
    </row>
    <row r="86" spans="1:2" ht="14.35" x14ac:dyDescent="0.5">
      <c r="A86" s="77" t="s">
        <v>76</v>
      </c>
      <c r="B86" s="35">
        <v>140000</v>
      </c>
    </row>
    <row r="87" spans="1:2" ht="14.35" x14ac:dyDescent="0.5">
      <c r="A87" s="77" t="s">
        <v>166</v>
      </c>
      <c r="B87" s="35">
        <v>140000</v>
      </c>
    </row>
    <row r="88" spans="1:2" ht="14.35" x14ac:dyDescent="0.5">
      <c r="A88" s="77" t="s">
        <v>61</v>
      </c>
      <c r="B88" s="35">
        <v>140000</v>
      </c>
    </row>
    <row r="89" spans="1:2" ht="14.35" x14ac:dyDescent="0.5">
      <c r="A89" s="77" t="s">
        <v>113</v>
      </c>
      <c r="B89" s="35">
        <v>140000</v>
      </c>
    </row>
    <row r="90" spans="1:2" ht="14.35" x14ac:dyDescent="0.5">
      <c r="A90" s="77" t="s">
        <v>5</v>
      </c>
      <c r="B90" s="35">
        <v>130000</v>
      </c>
    </row>
    <row r="91" spans="1:2" ht="14.35" x14ac:dyDescent="0.5">
      <c r="A91" s="77" t="s">
        <v>148</v>
      </c>
      <c r="B91" s="35">
        <v>130000</v>
      </c>
    </row>
    <row r="92" spans="1:2" ht="14.35" x14ac:dyDescent="0.5">
      <c r="A92" s="77" t="s">
        <v>17</v>
      </c>
      <c r="B92" s="35">
        <v>130000</v>
      </c>
    </row>
    <row r="93" spans="1:2" ht="14.35" x14ac:dyDescent="0.5">
      <c r="A93" s="77" t="s">
        <v>72</v>
      </c>
      <c r="B93" s="35">
        <v>130000</v>
      </c>
    </row>
    <row r="94" spans="1:2" ht="14.35" x14ac:dyDescent="0.5">
      <c r="A94" s="77" t="s">
        <v>58</v>
      </c>
      <c r="B94" s="35">
        <v>130000</v>
      </c>
    </row>
    <row r="95" spans="1:2" ht="14.35" x14ac:dyDescent="0.5">
      <c r="A95" s="77" t="s">
        <v>145</v>
      </c>
      <c r="B95" s="35">
        <v>125000</v>
      </c>
    </row>
    <row r="96" spans="1:2" ht="14.35" x14ac:dyDescent="0.5">
      <c r="A96" s="77" t="s">
        <v>116</v>
      </c>
      <c r="B96" s="35">
        <v>125000</v>
      </c>
    </row>
    <row r="97" spans="1:2" ht="14.35" x14ac:dyDescent="0.5">
      <c r="A97" s="77" t="s">
        <v>176</v>
      </c>
      <c r="B97" s="35">
        <v>120000</v>
      </c>
    </row>
    <row r="98" spans="1:2" ht="14.35" x14ac:dyDescent="0.5">
      <c r="A98" s="172" t="s">
        <v>180</v>
      </c>
      <c r="B98" s="35">
        <v>115000</v>
      </c>
    </row>
    <row r="99" spans="1:2" ht="14.35" x14ac:dyDescent="0.5">
      <c r="A99" s="172" t="s">
        <v>168</v>
      </c>
      <c r="B99" s="35">
        <v>115000</v>
      </c>
    </row>
    <row r="100" spans="1:2" ht="14.35" x14ac:dyDescent="0.5">
      <c r="A100" s="77" t="s">
        <v>147</v>
      </c>
      <c r="B100" s="35">
        <v>110000</v>
      </c>
    </row>
    <row r="101" spans="1:2" ht="14.35" x14ac:dyDescent="0.5">
      <c r="A101" s="78" t="s">
        <v>143</v>
      </c>
      <c r="B101" s="35">
        <v>110000</v>
      </c>
    </row>
    <row r="102" spans="1:2" ht="14.35" x14ac:dyDescent="0.5">
      <c r="A102" s="78" t="s">
        <v>174</v>
      </c>
      <c r="B102" s="35">
        <v>110000</v>
      </c>
    </row>
    <row r="103" spans="1:2" ht="14.35" x14ac:dyDescent="0.5">
      <c r="A103" s="78" t="s">
        <v>124</v>
      </c>
      <c r="B103" s="35">
        <v>110000</v>
      </c>
    </row>
    <row r="104" spans="1:2" ht="14.35" x14ac:dyDescent="0.5">
      <c r="A104" s="78" t="s">
        <v>146</v>
      </c>
      <c r="B104" s="35">
        <v>110000</v>
      </c>
    </row>
    <row r="105" spans="1:2" ht="14.35" x14ac:dyDescent="0.5">
      <c r="A105" s="78" t="s">
        <v>108</v>
      </c>
      <c r="B105" s="35">
        <v>105000</v>
      </c>
    </row>
    <row r="106" spans="1:2" ht="14.35" x14ac:dyDescent="0.5">
      <c r="A106" s="78" t="s">
        <v>56</v>
      </c>
      <c r="B106" s="35">
        <v>105000</v>
      </c>
    </row>
    <row r="107" spans="1:2" ht="14.35" x14ac:dyDescent="0.5">
      <c r="A107" s="78" t="s">
        <v>110</v>
      </c>
      <c r="B107" s="35">
        <v>105000</v>
      </c>
    </row>
    <row r="108" spans="1:2" ht="14.35" x14ac:dyDescent="0.5">
      <c r="A108" s="78" t="s">
        <v>150</v>
      </c>
      <c r="B108" s="35">
        <v>105000</v>
      </c>
    </row>
    <row r="109" spans="1:2" ht="14.35" x14ac:dyDescent="0.5">
      <c r="A109" s="78" t="s">
        <v>182</v>
      </c>
      <c r="B109" s="35">
        <v>105000</v>
      </c>
    </row>
    <row r="110" spans="1:2" ht="14.35" x14ac:dyDescent="0.5">
      <c r="A110" s="78" t="s">
        <v>95</v>
      </c>
      <c r="B110" s="35">
        <v>105000</v>
      </c>
    </row>
    <row r="111" spans="1:2" ht="14.35" x14ac:dyDescent="0.5">
      <c r="A111" s="78" t="s">
        <v>62</v>
      </c>
      <c r="B111" s="35">
        <v>105000</v>
      </c>
    </row>
    <row r="112" spans="1:2" ht="14.35" x14ac:dyDescent="0.5">
      <c r="A112" s="78" t="s">
        <v>77</v>
      </c>
      <c r="B112" s="35">
        <v>105000</v>
      </c>
    </row>
    <row r="113" spans="1:2" ht="14.35" x14ac:dyDescent="0.5">
      <c r="A113" s="78" t="s">
        <v>183</v>
      </c>
      <c r="B113" s="35">
        <v>105000</v>
      </c>
    </row>
    <row r="114" spans="1:2" ht="14.35" x14ac:dyDescent="0.5">
      <c r="A114" s="78" t="s">
        <v>184</v>
      </c>
      <c r="B114" s="35">
        <v>105000</v>
      </c>
    </row>
    <row r="115" spans="1:2" ht="14.35" x14ac:dyDescent="0.5">
      <c r="A115" s="78" t="s">
        <v>175</v>
      </c>
      <c r="B115" s="35">
        <v>105000</v>
      </c>
    </row>
    <row r="116" spans="1:2" ht="14.35" x14ac:dyDescent="0.5">
      <c r="A116" s="78" t="s">
        <v>47</v>
      </c>
      <c r="B116" s="35">
        <v>105000</v>
      </c>
    </row>
    <row r="117" spans="1:2" ht="14.35" x14ac:dyDescent="0.5">
      <c r="A117" s="78" t="s">
        <v>19</v>
      </c>
      <c r="B117" s="35">
        <v>105000</v>
      </c>
    </row>
    <row r="118" spans="1:2" ht="14.35" x14ac:dyDescent="0.5">
      <c r="A118" s="78" t="s">
        <v>185</v>
      </c>
      <c r="B118" s="35">
        <v>105000</v>
      </c>
    </row>
    <row r="119" spans="1:2" ht="14.35" x14ac:dyDescent="0.5">
      <c r="A119" s="78" t="s">
        <v>107</v>
      </c>
      <c r="B119" s="35">
        <v>105000</v>
      </c>
    </row>
    <row r="120" spans="1:2" ht="14.35" x14ac:dyDescent="0.5">
      <c r="A120" s="78" t="s">
        <v>16</v>
      </c>
      <c r="B120" s="35">
        <v>105000</v>
      </c>
    </row>
    <row r="121" spans="1:2" ht="14.35" x14ac:dyDescent="0.5">
      <c r="A121" s="78" t="s">
        <v>97</v>
      </c>
      <c r="B121" s="35">
        <v>105000</v>
      </c>
    </row>
    <row r="122" spans="1:2" ht="14.35" x14ac:dyDescent="0.5">
      <c r="A122" s="78" t="s">
        <v>142</v>
      </c>
      <c r="B122" s="35">
        <v>105000</v>
      </c>
    </row>
    <row r="123" spans="1:2" ht="14.35" x14ac:dyDescent="0.5">
      <c r="A123" s="78" t="s">
        <v>101</v>
      </c>
      <c r="B123" s="35">
        <v>105000</v>
      </c>
    </row>
    <row r="124" spans="1:2" ht="14.35" x14ac:dyDescent="0.5">
      <c r="A124" s="78" t="s">
        <v>106</v>
      </c>
      <c r="B124" s="35">
        <v>105000</v>
      </c>
    </row>
    <row r="125" spans="1:2" ht="14.35" x14ac:dyDescent="0.5">
      <c r="A125" s="78" t="s">
        <v>186</v>
      </c>
      <c r="B125" s="35">
        <v>105000</v>
      </c>
    </row>
    <row r="126" spans="1:2" ht="14.35" x14ac:dyDescent="0.5">
      <c r="A126" s="78" t="s">
        <v>151</v>
      </c>
      <c r="B126" s="35">
        <v>105000</v>
      </c>
    </row>
    <row r="127" spans="1:2" ht="14.35" x14ac:dyDescent="0.5">
      <c r="A127" s="78" t="s">
        <v>112</v>
      </c>
      <c r="B127" s="35">
        <v>105000</v>
      </c>
    </row>
    <row r="128" spans="1:2" ht="14.35" x14ac:dyDescent="0.5">
      <c r="A128" s="78" t="s">
        <v>152</v>
      </c>
      <c r="B128" s="35">
        <v>105000</v>
      </c>
    </row>
    <row r="129" spans="1:2" ht="14.35" x14ac:dyDescent="0.5">
      <c r="A129" s="78" t="s">
        <v>218</v>
      </c>
      <c r="B129" s="35">
        <v>105000</v>
      </c>
    </row>
    <row r="130" spans="1:2" ht="14.35" x14ac:dyDescent="0.5">
      <c r="A130" s="78" t="s">
        <v>91</v>
      </c>
      <c r="B130" s="35">
        <v>105000</v>
      </c>
    </row>
    <row r="131" spans="1:2" ht="14.35" x14ac:dyDescent="0.5">
      <c r="A131" s="78" t="s">
        <v>87</v>
      </c>
      <c r="B131" s="35">
        <v>105000</v>
      </c>
    </row>
    <row r="132" spans="1:2" ht="14.35" x14ac:dyDescent="0.5">
      <c r="A132" s="78" t="s">
        <v>122</v>
      </c>
      <c r="B132" s="35">
        <v>105000</v>
      </c>
    </row>
    <row r="133" spans="1:2" ht="14.35" x14ac:dyDescent="0.5">
      <c r="A133" s="78" t="s">
        <v>154</v>
      </c>
      <c r="B133" s="35">
        <v>105000</v>
      </c>
    </row>
    <row r="134" spans="1:2" ht="14.35" x14ac:dyDescent="0.5">
      <c r="A134" s="78" t="s">
        <v>187</v>
      </c>
      <c r="B134" s="35">
        <v>105000</v>
      </c>
    </row>
    <row r="135" spans="1:2" x14ac:dyDescent="0.4">
      <c r="A135" s="35" t="s">
        <v>2</v>
      </c>
      <c r="B135" s="35">
        <v>105000</v>
      </c>
    </row>
    <row r="136" spans="1:2" x14ac:dyDescent="0.4">
      <c r="A136" s="35" t="s">
        <v>82</v>
      </c>
      <c r="B136" s="35">
        <v>105000</v>
      </c>
    </row>
  </sheetData>
  <phoneticPr fontId="0" type="noConversion"/>
  <pageMargins left="0.75" right="0.75" top="1" bottom="1" header="0.5" footer="0.5"/>
  <pageSetup paperSize="9" scale="35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O115"/>
  <sheetViews>
    <sheetView showGridLines="0" showZeros="0" zoomScaleNormal="100" workbookViewId="0">
      <selection activeCell="B3" sqref="B3:N82"/>
    </sheetView>
  </sheetViews>
  <sheetFormatPr defaultColWidth="9.17578125" defaultRowHeight="15.7" x14ac:dyDescent="0.55000000000000004"/>
  <cols>
    <col min="1" max="1" width="4.9375" style="141" customWidth="1"/>
    <col min="2" max="2" width="19.29296875" style="142" customWidth="1"/>
    <col min="3" max="3" width="6.703125" style="141" bestFit="1" customWidth="1"/>
    <col min="4" max="4" width="4.29296875" style="141" bestFit="1" customWidth="1"/>
    <col min="5" max="12" width="4.29296875" style="142" bestFit="1" customWidth="1"/>
    <col min="13" max="13" width="3.9375" style="142" bestFit="1" customWidth="1"/>
    <col min="14" max="14" width="4.29296875" style="142" bestFit="1" customWidth="1"/>
    <col min="15" max="16384" width="9.17578125" style="142"/>
  </cols>
  <sheetData>
    <row r="1" spans="1:15" x14ac:dyDescent="0.55000000000000004">
      <c r="B1" s="142" t="s">
        <v>45</v>
      </c>
    </row>
    <row r="2" spans="1:15" ht="16" thickBot="1" x14ac:dyDescent="0.6">
      <c r="A2" s="143"/>
      <c r="B2" s="140" t="s">
        <v>0</v>
      </c>
      <c r="C2" s="144" t="s">
        <v>1</v>
      </c>
      <c r="D2" s="144">
        <v>1</v>
      </c>
      <c r="E2" s="144">
        <v>2</v>
      </c>
      <c r="F2" s="140">
        <v>3</v>
      </c>
      <c r="G2" s="140">
        <v>4</v>
      </c>
      <c r="H2" s="140">
        <v>5</v>
      </c>
      <c r="I2" s="140">
        <v>6</v>
      </c>
      <c r="J2" s="140">
        <v>7</v>
      </c>
      <c r="K2" s="140">
        <v>8</v>
      </c>
      <c r="L2" s="145">
        <v>9</v>
      </c>
      <c r="M2" s="145">
        <v>10</v>
      </c>
      <c r="N2" s="145">
        <v>10</v>
      </c>
    </row>
    <row r="3" spans="1:15" x14ac:dyDescent="0.55000000000000004">
      <c r="A3" s="146">
        <v>1</v>
      </c>
      <c r="B3" s="148" t="s">
        <v>102</v>
      </c>
      <c r="C3" s="149">
        <v>4</v>
      </c>
      <c r="D3" s="150">
        <v>98</v>
      </c>
      <c r="E3" s="150">
        <v>99</v>
      </c>
      <c r="F3" s="150">
        <v>96</v>
      </c>
      <c r="G3" s="150">
        <v>96</v>
      </c>
      <c r="H3" s="149">
        <v>0</v>
      </c>
      <c r="I3" s="149">
        <v>0</v>
      </c>
      <c r="J3" s="149">
        <v>0</v>
      </c>
      <c r="K3" s="149">
        <v>0</v>
      </c>
      <c r="L3" s="149">
        <v>0</v>
      </c>
      <c r="M3" s="149">
        <v>0</v>
      </c>
      <c r="N3" s="149">
        <v>389</v>
      </c>
      <c r="O3" s="142">
        <v>0</v>
      </c>
    </row>
    <row r="4" spans="1:15" x14ac:dyDescent="0.55000000000000004">
      <c r="A4" s="146">
        <v>2</v>
      </c>
      <c r="B4" s="151" t="s">
        <v>78</v>
      </c>
      <c r="C4" s="152">
        <v>4</v>
      </c>
      <c r="D4" s="153">
        <v>99</v>
      </c>
      <c r="E4" s="153">
        <v>97</v>
      </c>
      <c r="F4" s="153">
        <v>93</v>
      </c>
      <c r="G4" s="153">
        <v>97</v>
      </c>
      <c r="H4" s="152">
        <v>0</v>
      </c>
      <c r="I4" s="152">
        <v>0</v>
      </c>
      <c r="J4" s="152">
        <v>0</v>
      </c>
      <c r="K4" s="152">
        <v>0</v>
      </c>
      <c r="L4" s="152">
        <v>0</v>
      </c>
      <c r="M4" s="152">
        <v>0</v>
      </c>
      <c r="N4" s="152">
        <v>386</v>
      </c>
      <c r="O4" s="142">
        <v>0</v>
      </c>
    </row>
    <row r="5" spans="1:15" x14ac:dyDescent="0.55000000000000004">
      <c r="A5" s="146">
        <v>3</v>
      </c>
      <c r="B5" s="151" t="s">
        <v>3</v>
      </c>
      <c r="C5" s="152">
        <v>4</v>
      </c>
      <c r="D5" s="153">
        <v>95</v>
      </c>
      <c r="E5" s="153">
        <v>98</v>
      </c>
      <c r="F5" s="153">
        <v>95</v>
      </c>
      <c r="G5" s="153">
        <v>94</v>
      </c>
      <c r="H5" s="152">
        <v>0</v>
      </c>
      <c r="I5" s="152">
        <v>0</v>
      </c>
      <c r="J5" s="152">
        <v>0</v>
      </c>
      <c r="K5" s="152">
        <v>0</v>
      </c>
      <c r="L5" s="152">
        <v>0</v>
      </c>
      <c r="M5" s="152">
        <v>0</v>
      </c>
      <c r="N5" s="152">
        <v>382</v>
      </c>
      <c r="O5" s="142">
        <v>0</v>
      </c>
    </row>
    <row r="6" spans="1:15" x14ac:dyDescent="0.55000000000000004">
      <c r="A6" s="146">
        <v>4</v>
      </c>
      <c r="B6" s="154" t="s">
        <v>120</v>
      </c>
      <c r="C6" s="152">
        <v>4</v>
      </c>
      <c r="D6" s="153">
        <v>93</v>
      </c>
      <c r="E6" s="153">
        <v>81</v>
      </c>
      <c r="F6" s="153">
        <v>98</v>
      </c>
      <c r="G6" s="153">
        <v>98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52">
        <v>370</v>
      </c>
      <c r="O6" s="142">
        <v>0</v>
      </c>
    </row>
    <row r="7" spans="1:15" x14ac:dyDescent="0.55000000000000004">
      <c r="A7" s="146">
        <v>5</v>
      </c>
      <c r="B7" s="154" t="s">
        <v>125</v>
      </c>
      <c r="C7" s="152">
        <v>4</v>
      </c>
      <c r="D7" s="153">
        <v>96</v>
      </c>
      <c r="E7" s="153">
        <v>91</v>
      </c>
      <c r="F7" s="153">
        <v>92</v>
      </c>
      <c r="G7" s="153">
        <v>90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369</v>
      </c>
      <c r="O7" s="142">
        <v>0</v>
      </c>
    </row>
    <row r="8" spans="1:15" x14ac:dyDescent="0.55000000000000004">
      <c r="A8" s="146">
        <v>6</v>
      </c>
      <c r="B8" s="151" t="s">
        <v>100</v>
      </c>
      <c r="C8" s="152">
        <v>4</v>
      </c>
      <c r="D8" s="153">
        <v>94</v>
      </c>
      <c r="E8" s="153">
        <v>94</v>
      </c>
      <c r="F8" s="153">
        <v>88</v>
      </c>
      <c r="G8" s="153">
        <v>88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364</v>
      </c>
      <c r="O8" s="142">
        <v>0</v>
      </c>
    </row>
    <row r="9" spans="1:15" x14ac:dyDescent="0.55000000000000004">
      <c r="A9" s="146">
        <v>7</v>
      </c>
      <c r="B9" s="151" t="s">
        <v>85</v>
      </c>
      <c r="C9" s="152">
        <v>4</v>
      </c>
      <c r="D9" s="153">
        <v>91</v>
      </c>
      <c r="E9" s="153">
        <v>89</v>
      </c>
      <c r="F9" s="153">
        <v>82</v>
      </c>
      <c r="G9" s="153">
        <v>83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345</v>
      </c>
      <c r="O9" s="142">
        <v>0</v>
      </c>
    </row>
    <row r="10" spans="1:15" x14ac:dyDescent="0.55000000000000004">
      <c r="A10" s="146">
        <v>8</v>
      </c>
      <c r="B10" s="154" t="s">
        <v>9</v>
      </c>
      <c r="C10" s="152">
        <v>4</v>
      </c>
      <c r="D10" s="153">
        <v>89</v>
      </c>
      <c r="E10" s="153">
        <v>88</v>
      </c>
      <c r="F10" s="153">
        <v>83</v>
      </c>
      <c r="G10" s="153">
        <v>82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342</v>
      </c>
      <c r="O10" s="142">
        <v>0</v>
      </c>
    </row>
    <row r="11" spans="1:15" x14ac:dyDescent="0.55000000000000004">
      <c r="A11" s="146">
        <v>9</v>
      </c>
      <c r="B11" s="151" t="s">
        <v>93</v>
      </c>
      <c r="C11" s="152">
        <v>4</v>
      </c>
      <c r="D11" s="153">
        <v>87</v>
      </c>
      <c r="E11" s="153">
        <v>90</v>
      </c>
      <c r="F11" s="153">
        <v>87</v>
      </c>
      <c r="G11" s="153">
        <v>77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341</v>
      </c>
      <c r="O11" s="142">
        <v>0</v>
      </c>
    </row>
    <row r="12" spans="1:15" x14ac:dyDescent="0.55000000000000004">
      <c r="A12" s="146">
        <v>10</v>
      </c>
      <c r="B12" s="154" t="s">
        <v>177</v>
      </c>
      <c r="C12" s="152">
        <v>4</v>
      </c>
      <c r="D12" s="153">
        <v>81</v>
      </c>
      <c r="E12" s="153">
        <v>82</v>
      </c>
      <c r="F12" s="153">
        <v>74</v>
      </c>
      <c r="G12" s="153">
        <v>76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313</v>
      </c>
      <c r="O12" s="142">
        <v>0</v>
      </c>
    </row>
    <row r="13" spans="1:15" x14ac:dyDescent="0.55000000000000004">
      <c r="A13" s="146">
        <v>11</v>
      </c>
      <c r="B13" s="151" t="s">
        <v>6</v>
      </c>
      <c r="C13" s="152">
        <v>4</v>
      </c>
      <c r="D13" s="153">
        <v>76</v>
      </c>
      <c r="E13" s="153">
        <v>76</v>
      </c>
      <c r="F13" s="153">
        <v>73</v>
      </c>
      <c r="G13" s="153">
        <v>72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297</v>
      </c>
      <c r="O13" s="142">
        <v>0</v>
      </c>
    </row>
    <row r="14" spans="1:15" x14ac:dyDescent="0.55000000000000004">
      <c r="A14" s="146">
        <v>12</v>
      </c>
      <c r="B14" s="154" t="s">
        <v>99</v>
      </c>
      <c r="C14" s="152">
        <v>3</v>
      </c>
      <c r="D14" s="153">
        <v>0</v>
      </c>
      <c r="E14" s="153">
        <v>96</v>
      </c>
      <c r="F14" s="153">
        <v>99</v>
      </c>
      <c r="G14" s="153">
        <v>99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294</v>
      </c>
      <c r="O14" s="142">
        <v>0</v>
      </c>
    </row>
    <row r="15" spans="1:15" x14ac:dyDescent="0.55000000000000004">
      <c r="A15" s="146">
        <v>13</v>
      </c>
      <c r="B15" s="151" t="s">
        <v>129</v>
      </c>
      <c r="C15" s="152">
        <v>3</v>
      </c>
      <c r="D15" s="153">
        <v>0</v>
      </c>
      <c r="E15" s="153">
        <v>93</v>
      </c>
      <c r="F15" s="153">
        <v>97</v>
      </c>
      <c r="G15" s="153">
        <v>95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285</v>
      </c>
      <c r="O15" s="142">
        <v>0</v>
      </c>
    </row>
    <row r="16" spans="1:15" x14ac:dyDescent="0.55000000000000004">
      <c r="A16" s="146">
        <v>14</v>
      </c>
      <c r="B16" s="151" t="s">
        <v>121</v>
      </c>
      <c r="C16" s="152">
        <v>3</v>
      </c>
      <c r="D16" s="153">
        <v>0</v>
      </c>
      <c r="E16" s="153">
        <v>95</v>
      </c>
      <c r="F16" s="153">
        <v>94</v>
      </c>
      <c r="G16" s="153">
        <v>91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280</v>
      </c>
      <c r="O16" s="142">
        <v>0</v>
      </c>
    </row>
    <row r="17" spans="1:15" x14ac:dyDescent="0.55000000000000004">
      <c r="A17" s="146">
        <v>15</v>
      </c>
      <c r="B17" s="154" t="s">
        <v>179</v>
      </c>
      <c r="C17" s="152">
        <v>4</v>
      </c>
      <c r="D17" s="153">
        <v>73</v>
      </c>
      <c r="E17" s="153">
        <v>71</v>
      </c>
      <c r="F17" s="153">
        <v>62</v>
      </c>
      <c r="G17" s="153">
        <v>67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273</v>
      </c>
      <c r="O17" s="142">
        <v>0</v>
      </c>
    </row>
    <row r="18" spans="1:15" x14ac:dyDescent="0.55000000000000004">
      <c r="A18" s="146">
        <v>16</v>
      </c>
      <c r="B18" s="154" t="s">
        <v>141</v>
      </c>
      <c r="C18" s="152">
        <v>4</v>
      </c>
      <c r="D18" s="153">
        <v>64</v>
      </c>
      <c r="E18" s="153">
        <v>69</v>
      </c>
      <c r="F18" s="153">
        <v>68</v>
      </c>
      <c r="G18" s="153">
        <v>69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270</v>
      </c>
      <c r="O18" s="142">
        <v>0</v>
      </c>
    </row>
    <row r="19" spans="1:15" x14ac:dyDescent="0.55000000000000004">
      <c r="A19" s="146">
        <v>17</v>
      </c>
      <c r="B19" s="154" t="s">
        <v>138</v>
      </c>
      <c r="C19" s="152">
        <v>3</v>
      </c>
      <c r="D19" s="153">
        <v>90</v>
      </c>
      <c r="E19" s="153">
        <v>0</v>
      </c>
      <c r="F19" s="153">
        <v>90</v>
      </c>
      <c r="G19" s="153">
        <v>89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269</v>
      </c>
      <c r="O19" s="142">
        <v>0</v>
      </c>
    </row>
    <row r="20" spans="1:15" x14ac:dyDescent="0.55000000000000004">
      <c r="A20" s="146">
        <v>18</v>
      </c>
      <c r="B20" s="154" t="s">
        <v>62</v>
      </c>
      <c r="C20" s="152">
        <v>4</v>
      </c>
      <c r="D20" s="153">
        <v>69</v>
      </c>
      <c r="E20" s="153">
        <v>72</v>
      </c>
      <c r="F20" s="153">
        <v>61</v>
      </c>
      <c r="G20" s="153">
        <v>65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267</v>
      </c>
      <c r="O20" s="142">
        <v>0</v>
      </c>
    </row>
    <row r="21" spans="1:15" x14ac:dyDescent="0.55000000000000004">
      <c r="A21" s="146">
        <v>19</v>
      </c>
      <c r="B21" s="154" t="s">
        <v>178</v>
      </c>
      <c r="C21" s="152">
        <v>3</v>
      </c>
      <c r="D21" s="153">
        <v>0</v>
      </c>
      <c r="E21" s="153">
        <v>92</v>
      </c>
      <c r="F21" s="153">
        <v>89</v>
      </c>
      <c r="G21" s="153">
        <v>85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266</v>
      </c>
      <c r="O21" s="142">
        <v>0</v>
      </c>
    </row>
    <row r="22" spans="1:15" x14ac:dyDescent="0.55000000000000004">
      <c r="A22" s="146">
        <v>20</v>
      </c>
      <c r="B22" s="154" t="s">
        <v>7</v>
      </c>
      <c r="C22" s="152">
        <v>3</v>
      </c>
      <c r="D22" s="153">
        <v>86</v>
      </c>
      <c r="E22" s="153">
        <v>0</v>
      </c>
      <c r="F22" s="153">
        <v>84</v>
      </c>
      <c r="G22" s="153">
        <v>92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262</v>
      </c>
      <c r="O22" s="142">
        <v>0</v>
      </c>
    </row>
    <row r="23" spans="1:15" x14ac:dyDescent="0.55000000000000004">
      <c r="A23" s="146">
        <v>21</v>
      </c>
      <c r="B23" s="154" t="s">
        <v>4</v>
      </c>
      <c r="C23" s="152">
        <v>3</v>
      </c>
      <c r="D23" s="153">
        <v>82</v>
      </c>
      <c r="E23" s="153">
        <v>0</v>
      </c>
      <c r="F23" s="153">
        <v>81</v>
      </c>
      <c r="G23" s="153">
        <v>87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250</v>
      </c>
      <c r="O23" s="142">
        <v>0</v>
      </c>
    </row>
    <row r="24" spans="1:15" x14ac:dyDescent="0.55000000000000004">
      <c r="A24" s="146">
        <v>22</v>
      </c>
      <c r="B24" s="154" t="s">
        <v>128</v>
      </c>
      <c r="C24" s="152">
        <v>3</v>
      </c>
      <c r="D24" s="153">
        <v>88</v>
      </c>
      <c r="E24" s="153">
        <v>0</v>
      </c>
      <c r="F24" s="153">
        <v>80</v>
      </c>
      <c r="G24" s="153">
        <v>81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249</v>
      </c>
      <c r="O24" s="142">
        <v>0</v>
      </c>
    </row>
    <row r="25" spans="1:15" x14ac:dyDescent="0.55000000000000004">
      <c r="A25" s="146">
        <v>23</v>
      </c>
      <c r="B25" s="154" t="s">
        <v>53</v>
      </c>
      <c r="C25" s="152">
        <v>3</v>
      </c>
      <c r="D25" s="153">
        <v>79</v>
      </c>
      <c r="E25" s="153">
        <v>0</v>
      </c>
      <c r="F25" s="153">
        <v>79</v>
      </c>
      <c r="G25" s="153">
        <v>79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237</v>
      </c>
      <c r="O25" s="142">
        <v>0</v>
      </c>
    </row>
    <row r="26" spans="1:15" x14ac:dyDescent="0.55000000000000004">
      <c r="A26" s="146">
        <v>24</v>
      </c>
      <c r="B26" s="151" t="s">
        <v>133</v>
      </c>
      <c r="C26" s="152">
        <v>3</v>
      </c>
      <c r="D26" s="153">
        <v>0</v>
      </c>
      <c r="E26" s="153">
        <v>83</v>
      </c>
      <c r="F26" s="153">
        <v>75</v>
      </c>
      <c r="G26" s="153">
        <v>75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233</v>
      </c>
      <c r="O26" s="142">
        <v>0</v>
      </c>
    </row>
    <row r="27" spans="1:15" x14ac:dyDescent="0.55000000000000004">
      <c r="A27" s="146">
        <v>25</v>
      </c>
      <c r="B27" s="154" t="s">
        <v>90</v>
      </c>
      <c r="C27" s="152">
        <v>3</v>
      </c>
      <c r="D27" s="153">
        <v>83</v>
      </c>
      <c r="E27" s="153">
        <v>79</v>
      </c>
      <c r="F27" s="153">
        <v>70</v>
      </c>
      <c r="G27" s="153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232</v>
      </c>
      <c r="O27" s="142">
        <v>0</v>
      </c>
    </row>
    <row r="28" spans="1:15" x14ac:dyDescent="0.55000000000000004">
      <c r="A28" s="146">
        <v>26</v>
      </c>
      <c r="B28" s="151" t="s">
        <v>49</v>
      </c>
      <c r="C28" s="152">
        <v>3</v>
      </c>
      <c r="D28" s="153">
        <v>75</v>
      </c>
      <c r="E28" s="153">
        <v>80</v>
      </c>
      <c r="F28" s="153">
        <v>0</v>
      </c>
      <c r="G28" s="153">
        <v>73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228</v>
      </c>
      <c r="O28" s="142">
        <v>0</v>
      </c>
    </row>
    <row r="29" spans="1:15" x14ac:dyDescent="0.55000000000000004">
      <c r="A29" s="146">
        <v>27</v>
      </c>
      <c r="B29" s="151" t="s">
        <v>18</v>
      </c>
      <c r="C29" s="152">
        <v>3</v>
      </c>
      <c r="D29" s="153">
        <v>74</v>
      </c>
      <c r="E29" s="153">
        <v>0</v>
      </c>
      <c r="F29" s="153">
        <v>64</v>
      </c>
      <c r="G29" s="153">
        <v>71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209</v>
      </c>
      <c r="O29" s="142">
        <v>0</v>
      </c>
    </row>
    <row r="30" spans="1:15" x14ac:dyDescent="0.55000000000000004">
      <c r="A30" s="146">
        <v>28</v>
      </c>
      <c r="B30" s="151" t="s">
        <v>86</v>
      </c>
      <c r="C30" s="152">
        <v>3</v>
      </c>
      <c r="D30" s="153">
        <v>78</v>
      </c>
      <c r="E30" s="153">
        <v>0</v>
      </c>
      <c r="F30" s="153">
        <v>60</v>
      </c>
      <c r="G30" s="153">
        <v>68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206</v>
      </c>
      <c r="O30" s="142">
        <v>0</v>
      </c>
    </row>
    <row r="31" spans="1:15" x14ac:dyDescent="0.55000000000000004">
      <c r="A31" s="146">
        <v>29</v>
      </c>
      <c r="B31" s="154" t="s">
        <v>73</v>
      </c>
      <c r="C31" s="152">
        <v>3</v>
      </c>
      <c r="D31" s="153">
        <v>71</v>
      </c>
      <c r="E31" s="153">
        <v>65</v>
      </c>
      <c r="F31" s="153">
        <v>67</v>
      </c>
      <c r="G31" s="153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203</v>
      </c>
      <c r="O31" s="142">
        <v>0</v>
      </c>
    </row>
    <row r="32" spans="1:15" x14ac:dyDescent="0.55000000000000004">
      <c r="A32" s="146">
        <v>30</v>
      </c>
      <c r="B32" s="154" t="s">
        <v>57</v>
      </c>
      <c r="C32" s="152">
        <v>2</v>
      </c>
      <c r="D32" s="153">
        <v>100</v>
      </c>
      <c r="E32" s="153">
        <v>0</v>
      </c>
      <c r="F32" s="153">
        <v>100</v>
      </c>
      <c r="G32" s="153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200</v>
      </c>
      <c r="O32" s="142">
        <v>0</v>
      </c>
    </row>
    <row r="33" spans="1:15" x14ac:dyDescent="0.55000000000000004">
      <c r="A33" s="146">
        <v>31</v>
      </c>
      <c r="B33" s="151" t="s">
        <v>153</v>
      </c>
      <c r="C33" s="152">
        <v>2</v>
      </c>
      <c r="D33" s="153">
        <v>97</v>
      </c>
      <c r="E33" s="153">
        <v>100</v>
      </c>
      <c r="F33" s="153">
        <v>0</v>
      </c>
      <c r="G33" s="153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197</v>
      </c>
      <c r="O33" s="142">
        <v>0</v>
      </c>
    </row>
    <row r="34" spans="1:15" x14ac:dyDescent="0.55000000000000004">
      <c r="A34" s="146">
        <v>32</v>
      </c>
      <c r="B34" s="151" t="s">
        <v>217</v>
      </c>
      <c r="C34" s="152">
        <v>3</v>
      </c>
      <c r="D34" s="153">
        <v>66</v>
      </c>
      <c r="E34" s="153">
        <v>67</v>
      </c>
      <c r="F34" s="153">
        <v>0</v>
      </c>
      <c r="G34" s="153">
        <v>61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194</v>
      </c>
      <c r="O34" s="142">
        <v>0</v>
      </c>
    </row>
    <row r="35" spans="1:15" x14ac:dyDescent="0.55000000000000004">
      <c r="A35" s="146">
        <v>33</v>
      </c>
      <c r="B35" s="154" t="s">
        <v>74</v>
      </c>
      <c r="C35" s="152">
        <v>3</v>
      </c>
      <c r="D35" s="153">
        <v>70</v>
      </c>
      <c r="E35" s="153">
        <v>66</v>
      </c>
      <c r="F35" s="153">
        <v>57</v>
      </c>
      <c r="G35" s="153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193</v>
      </c>
      <c r="O35" s="142">
        <v>0</v>
      </c>
    </row>
    <row r="36" spans="1:15" x14ac:dyDescent="0.55000000000000004">
      <c r="A36" s="146">
        <v>34</v>
      </c>
      <c r="B36" s="154" t="s">
        <v>98</v>
      </c>
      <c r="C36" s="152">
        <v>3</v>
      </c>
      <c r="D36" s="153">
        <v>67</v>
      </c>
      <c r="E36" s="153">
        <v>68</v>
      </c>
      <c r="F36" s="153">
        <v>0</v>
      </c>
      <c r="G36" s="153">
        <v>58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193</v>
      </c>
      <c r="O36" s="142">
        <v>0</v>
      </c>
    </row>
    <row r="37" spans="1:15" x14ac:dyDescent="0.55000000000000004">
      <c r="A37" s="146">
        <v>35</v>
      </c>
      <c r="B37" s="154" t="s">
        <v>51</v>
      </c>
      <c r="C37" s="152">
        <v>3</v>
      </c>
      <c r="D37" s="153">
        <v>68</v>
      </c>
      <c r="E37" s="153">
        <v>0</v>
      </c>
      <c r="F37" s="153">
        <v>58</v>
      </c>
      <c r="G37" s="153">
        <v>64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190</v>
      </c>
      <c r="O37" s="142">
        <v>0</v>
      </c>
    </row>
    <row r="38" spans="1:15" x14ac:dyDescent="0.55000000000000004">
      <c r="A38" s="146">
        <v>36</v>
      </c>
      <c r="B38" s="154" t="s">
        <v>35</v>
      </c>
      <c r="C38" s="152">
        <v>2</v>
      </c>
      <c r="D38" s="153">
        <v>84</v>
      </c>
      <c r="E38" s="153">
        <v>0</v>
      </c>
      <c r="F38" s="153">
        <v>91</v>
      </c>
      <c r="G38" s="153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175</v>
      </c>
      <c r="O38" s="142">
        <v>0</v>
      </c>
    </row>
    <row r="39" spans="1:15" x14ac:dyDescent="0.55000000000000004">
      <c r="A39" s="146">
        <v>37</v>
      </c>
      <c r="B39" s="151" t="s">
        <v>15</v>
      </c>
      <c r="C39" s="152">
        <v>3</v>
      </c>
      <c r="D39" s="153">
        <v>59</v>
      </c>
      <c r="E39" s="153">
        <v>62</v>
      </c>
      <c r="F39" s="153">
        <v>0</v>
      </c>
      <c r="G39" s="153">
        <v>54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175</v>
      </c>
      <c r="O39" s="142">
        <v>0</v>
      </c>
    </row>
    <row r="40" spans="1:15" x14ac:dyDescent="0.55000000000000004">
      <c r="A40" s="146">
        <v>38</v>
      </c>
      <c r="B40" s="151" t="s">
        <v>8</v>
      </c>
      <c r="C40" s="152">
        <v>2</v>
      </c>
      <c r="D40" s="153">
        <v>85</v>
      </c>
      <c r="E40" s="153">
        <v>0</v>
      </c>
      <c r="F40" s="153">
        <v>86</v>
      </c>
      <c r="G40" s="153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171</v>
      </c>
      <c r="O40" s="142">
        <v>0</v>
      </c>
    </row>
    <row r="41" spans="1:15" x14ac:dyDescent="0.55000000000000004">
      <c r="A41" s="146">
        <v>39</v>
      </c>
      <c r="B41" s="154" t="s">
        <v>218</v>
      </c>
      <c r="C41" s="152">
        <v>3</v>
      </c>
      <c r="D41" s="153">
        <v>58</v>
      </c>
      <c r="E41" s="153">
        <v>58</v>
      </c>
      <c r="F41" s="153">
        <v>0</v>
      </c>
      <c r="G41" s="153">
        <v>55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171</v>
      </c>
      <c r="O41" s="142">
        <v>0</v>
      </c>
    </row>
    <row r="42" spans="1:15" x14ac:dyDescent="0.55000000000000004">
      <c r="A42" s="146">
        <v>40</v>
      </c>
      <c r="B42" s="151" t="s">
        <v>137</v>
      </c>
      <c r="C42" s="152">
        <v>2</v>
      </c>
      <c r="D42" s="153">
        <v>92</v>
      </c>
      <c r="E42" s="153">
        <v>0</v>
      </c>
      <c r="F42" s="153">
        <v>77</v>
      </c>
      <c r="G42" s="153">
        <v>0</v>
      </c>
      <c r="H42" s="152">
        <v>0</v>
      </c>
      <c r="I42" s="155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169</v>
      </c>
      <c r="O42" s="142">
        <v>0</v>
      </c>
    </row>
    <row r="43" spans="1:15" x14ac:dyDescent="0.55000000000000004">
      <c r="A43" s="146">
        <v>41</v>
      </c>
      <c r="B43" s="154" t="s">
        <v>224</v>
      </c>
      <c r="C43" s="152">
        <v>2</v>
      </c>
      <c r="D43" s="153">
        <v>0</v>
      </c>
      <c r="E43" s="153">
        <v>0</v>
      </c>
      <c r="F43" s="153">
        <v>85</v>
      </c>
      <c r="G43" s="153">
        <v>84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169</v>
      </c>
      <c r="O43" s="142">
        <v>0</v>
      </c>
    </row>
    <row r="44" spans="1:15" x14ac:dyDescent="0.55000000000000004">
      <c r="A44" s="146">
        <v>42</v>
      </c>
      <c r="B44" s="154" t="s">
        <v>104</v>
      </c>
      <c r="C44" s="152">
        <v>2</v>
      </c>
      <c r="D44" s="153">
        <v>0</v>
      </c>
      <c r="E44" s="153">
        <v>86</v>
      </c>
      <c r="F44" s="153">
        <v>0</v>
      </c>
      <c r="G44" s="153">
        <v>78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164</v>
      </c>
      <c r="O44" s="142">
        <v>0</v>
      </c>
    </row>
    <row r="45" spans="1:15" x14ac:dyDescent="0.55000000000000004">
      <c r="A45" s="146">
        <v>43</v>
      </c>
      <c r="B45" s="154" t="s">
        <v>149</v>
      </c>
      <c r="C45" s="152">
        <v>2</v>
      </c>
      <c r="D45" s="153">
        <v>0</v>
      </c>
      <c r="E45" s="153">
        <v>84</v>
      </c>
      <c r="F45" s="153">
        <v>76</v>
      </c>
      <c r="G45" s="153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160</v>
      </c>
      <c r="O45" s="142">
        <v>0</v>
      </c>
    </row>
    <row r="46" spans="1:15" x14ac:dyDescent="0.55000000000000004">
      <c r="A46" s="147">
        <v>44</v>
      </c>
      <c r="B46" s="156" t="s">
        <v>52</v>
      </c>
      <c r="C46" s="157">
        <v>2</v>
      </c>
      <c r="D46" s="158">
        <v>0</v>
      </c>
      <c r="E46" s="158">
        <v>77</v>
      </c>
      <c r="F46" s="158">
        <v>71</v>
      </c>
      <c r="G46" s="158">
        <v>0</v>
      </c>
      <c r="H46" s="157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0</v>
      </c>
      <c r="N46" s="157">
        <v>148</v>
      </c>
      <c r="O46" s="142">
        <v>0</v>
      </c>
    </row>
    <row r="47" spans="1:15" x14ac:dyDescent="0.55000000000000004">
      <c r="A47" s="147">
        <v>45</v>
      </c>
      <c r="B47" s="159" t="s">
        <v>136</v>
      </c>
      <c r="C47" s="157">
        <v>2</v>
      </c>
      <c r="D47" s="158">
        <v>0</v>
      </c>
      <c r="E47" s="158">
        <v>78</v>
      </c>
      <c r="F47" s="158">
        <v>69</v>
      </c>
      <c r="G47" s="158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0</v>
      </c>
      <c r="N47" s="157">
        <v>147</v>
      </c>
      <c r="O47" s="142">
        <v>0</v>
      </c>
    </row>
    <row r="48" spans="1:15" x14ac:dyDescent="0.55000000000000004">
      <c r="A48" s="147">
        <v>46</v>
      </c>
      <c r="B48" s="159" t="s">
        <v>94</v>
      </c>
      <c r="C48" s="157">
        <v>2</v>
      </c>
      <c r="D48" s="158">
        <v>0</v>
      </c>
      <c r="E48" s="158">
        <v>74</v>
      </c>
      <c r="F48" s="158">
        <v>0</v>
      </c>
      <c r="G48" s="158">
        <v>70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0</v>
      </c>
      <c r="N48" s="157">
        <v>144</v>
      </c>
    </row>
    <row r="49" spans="1:14" x14ac:dyDescent="0.55000000000000004">
      <c r="A49" s="147">
        <v>47</v>
      </c>
      <c r="B49" s="159" t="s">
        <v>144</v>
      </c>
      <c r="C49" s="157">
        <v>2</v>
      </c>
      <c r="D49" s="158">
        <v>0</v>
      </c>
      <c r="E49" s="158">
        <v>0</v>
      </c>
      <c r="F49" s="158">
        <v>66</v>
      </c>
      <c r="G49" s="158">
        <v>62</v>
      </c>
      <c r="H49" s="157">
        <v>0</v>
      </c>
      <c r="I49" s="157">
        <v>0</v>
      </c>
      <c r="J49" s="157">
        <v>0</v>
      </c>
      <c r="K49" s="157">
        <v>0</v>
      </c>
      <c r="L49" s="157">
        <v>0</v>
      </c>
      <c r="M49" s="157">
        <v>0</v>
      </c>
      <c r="N49" s="157">
        <v>128</v>
      </c>
    </row>
    <row r="50" spans="1:14" x14ac:dyDescent="0.55000000000000004">
      <c r="A50" s="147">
        <v>48</v>
      </c>
      <c r="B50" s="160" t="s">
        <v>170</v>
      </c>
      <c r="C50" s="161">
        <v>2</v>
      </c>
      <c r="D50" s="161">
        <v>0</v>
      </c>
      <c r="E50" s="159">
        <v>64</v>
      </c>
      <c r="F50" s="159">
        <v>0</v>
      </c>
      <c r="G50" s="159">
        <v>63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127</v>
      </c>
    </row>
    <row r="51" spans="1:14" x14ac:dyDescent="0.55000000000000004">
      <c r="A51" s="147">
        <v>49</v>
      </c>
      <c r="B51" s="159" t="s">
        <v>180</v>
      </c>
      <c r="C51" s="161">
        <v>2</v>
      </c>
      <c r="D51" s="161">
        <v>62</v>
      </c>
      <c r="E51" s="159">
        <v>63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125</v>
      </c>
    </row>
    <row r="52" spans="1:14" x14ac:dyDescent="0.55000000000000004">
      <c r="A52" s="147">
        <v>50</v>
      </c>
      <c r="B52" s="159" t="s">
        <v>227</v>
      </c>
      <c r="C52" s="161">
        <v>2</v>
      </c>
      <c r="D52" s="161">
        <v>0</v>
      </c>
      <c r="E52" s="159">
        <v>0</v>
      </c>
      <c r="F52" s="159">
        <v>55</v>
      </c>
      <c r="G52" s="159">
        <v>66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0</v>
      </c>
      <c r="N52" s="159">
        <v>121</v>
      </c>
    </row>
    <row r="53" spans="1:14" x14ac:dyDescent="0.55000000000000004">
      <c r="A53" s="147">
        <v>51</v>
      </c>
      <c r="B53" s="159" t="s">
        <v>96</v>
      </c>
      <c r="C53" s="161">
        <v>2</v>
      </c>
      <c r="D53" s="161">
        <v>0</v>
      </c>
      <c r="E53" s="159">
        <v>0</v>
      </c>
      <c r="F53" s="159">
        <v>65</v>
      </c>
      <c r="G53" s="159">
        <v>56</v>
      </c>
      <c r="H53" s="159">
        <v>0</v>
      </c>
      <c r="I53" s="159">
        <v>0</v>
      </c>
      <c r="J53" s="159">
        <v>0</v>
      </c>
      <c r="K53" s="159">
        <v>0</v>
      </c>
      <c r="L53" s="159">
        <v>0</v>
      </c>
      <c r="M53" s="159">
        <v>0</v>
      </c>
      <c r="N53" s="159">
        <v>121</v>
      </c>
    </row>
    <row r="54" spans="1:14" x14ac:dyDescent="0.55000000000000004">
      <c r="A54" s="147">
        <v>52</v>
      </c>
      <c r="B54" s="159" t="s">
        <v>134</v>
      </c>
      <c r="C54" s="161">
        <v>2</v>
      </c>
      <c r="D54" s="161">
        <v>61</v>
      </c>
      <c r="E54" s="159">
        <v>59</v>
      </c>
      <c r="F54" s="159">
        <v>0</v>
      </c>
      <c r="G54" s="159">
        <v>0</v>
      </c>
      <c r="H54" s="159">
        <v>0</v>
      </c>
      <c r="I54" s="159">
        <v>0</v>
      </c>
      <c r="J54" s="159">
        <v>0</v>
      </c>
      <c r="K54" s="159">
        <v>0</v>
      </c>
      <c r="L54" s="159">
        <v>0</v>
      </c>
      <c r="M54" s="159">
        <v>0</v>
      </c>
      <c r="N54" s="159">
        <v>120</v>
      </c>
    </row>
    <row r="55" spans="1:14" x14ac:dyDescent="0.55000000000000004">
      <c r="A55" s="147">
        <v>53</v>
      </c>
      <c r="B55" s="159" t="s">
        <v>11</v>
      </c>
      <c r="C55" s="161">
        <v>2</v>
      </c>
      <c r="D55" s="161">
        <v>0</v>
      </c>
      <c r="E55" s="159">
        <v>0</v>
      </c>
      <c r="F55" s="159">
        <v>59</v>
      </c>
      <c r="G55" s="159">
        <v>60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119</v>
      </c>
    </row>
    <row r="56" spans="1:14" x14ac:dyDescent="0.55000000000000004">
      <c r="A56" s="147">
        <v>54</v>
      </c>
      <c r="B56" s="159" t="s">
        <v>54</v>
      </c>
      <c r="C56" s="161">
        <v>2</v>
      </c>
      <c r="D56" s="161">
        <v>60</v>
      </c>
      <c r="E56" s="159">
        <v>0</v>
      </c>
      <c r="F56" s="159">
        <v>53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113</v>
      </c>
    </row>
    <row r="57" spans="1:14" x14ac:dyDescent="0.55000000000000004">
      <c r="A57" s="147">
        <v>55</v>
      </c>
      <c r="B57" s="159" t="s">
        <v>13</v>
      </c>
      <c r="C57" s="161">
        <v>2</v>
      </c>
      <c r="D57" s="161">
        <v>0</v>
      </c>
      <c r="E57" s="159">
        <v>60</v>
      </c>
      <c r="F57" s="159">
        <v>0</v>
      </c>
      <c r="G57" s="159">
        <v>53</v>
      </c>
      <c r="H57" s="159">
        <v>0</v>
      </c>
      <c r="I57" s="159">
        <v>0</v>
      </c>
      <c r="J57" s="159">
        <v>0</v>
      </c>
      <c r="K57" s="159">
        <v>0</v>
      </c>
      <c r="L57" s="159">
        <v>0</v>
      </c>
      <c r="M57" s="159">
        <v>0</v>
      </c>
      <c r="N57" s="159">
        <v>113</v>
      </c>
    </row>
    <row r="58" spans="1:14" x14ac:dyDescent="0.55000000000000004">
      <c r="A58" s="147">
        <v>56</v>
      </c>
      <c r="B58" s="160" t="s">
        <v>126</v>
      </c>
      <c r="C58" s="161">
        <v>2</v>
      </c>
      <c r="D58" s="161">
        <v>57</v>
      </c>
      <c r="E58" s="159">
        <v>0</v>
      </c>
      <c r="F58" s="159">
        <v>54</v>
      </c>
      <c r="G58" s="159">
        <v>0</v>
      </c>
      <c r="H58" s="159">
        <v>0</v>
      </c>
      <c r="I58" s="15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111</v>
      </c>
    </row>
    <row r="59" spans="1:14" x14ac:dyDescent="0.55000000000000004">
      <c r="A59" s="147">
        <v>57</v>
      </c>
      <c r="B59" s="160" t="s">
        <v>113</v>
      </c>
      <c r="C59" s="161">
        <v>2</v>
      </c>
      <c r="D59" s="161">
        <v>56</v>
      </c>
      <c r="E59" s="159">
        <v>0</v>
      </c>
      <c r="F59" s="159">
        <v>0</v>
      </c>
      <c r="G59" s="159">
        <v>52</v>
      </c>
      <c r="H59" s="159">
        <v>0</v>
      </c>
      <c r="I59" s="159">
        <v>0</v>
      </c>
      <c r="J59" s="159">
        <v>0</v>
      </c>
      <c r="K59" s="159">
        <v>0</v>
      </c>
      <c r="L59" s="159">
        <v>0</v>
      </c>
      <c r="M59" s="159">
        <v>0</v>
      </c>
      <c r="N59" s="159">
        <v>108</v>
      </c>
    </row>
    <row r="60" spans="1:14" x14ac:dyDescent="0.55000000000000004">
      <c r="A60" s="147">
        <v>58</v>
      </c>
      <c r="B60" s="159" t="s">
        <v>228</v>
      </c>
      <c r="C60" s="161">
        <v>1</v>
      </c>
      <c r="D60" s="161">
        <v>0</v>
      </c>
      <c r="E60" s="159">
        <v>0</v>
      </c>
      <c r="F60" s="159">
        <v>0</v>
      </c>
      <c r="G60" s="159">
        <v>100</v>
      </c>
      <c r="H60" s="159">
        <v>0</v>
      </c>
      <c r="I60" s="159">
        <v>0</v>
      </c>
      <c r="J60" s="159">
        <v>0</v>
      </c>
      <c r="K60" s="159">
        <v>0</v>
      </c>
      <c r="L60" s="159">
        <v>0</v>
      </c>
      <c r="M60" s="159">
        <v>0</v>
      </c>
      <c r="N60" s="159">
        <v>100</v>
      </c>
    </row>
    <row r="61" spans="1:14" x14ac:dyDescent="0.55000000000000004">
      <c r="A61" s="147">
        <v>59</v>
      </c>
      <c r="B61" s="159" t="s">
        <v>135</v>
      </c>
      <c r="C61" s="161">
        <v>1</v>
      </c>
      <c r="D61" s="161">
        <v>0</v>
      </c>
      <c r="E61" s="159">
        <v>0</v>
      </c>
      <c r="F61" s="159">
        <v>0</v>
      </c>
      <c r="G61" s="159">
        <v>93</v>
      </c>
      <c r="H61" s="159">
        <v>0</v>
      </c>
      <c r="I61" s="159">
        <v>0</v>
      </c>
      <c r="J61" s="159">
        <v>0</v>
      </c>
      <c r="K61" s="159">
        <v>0</v>
      </c>
      <c r="L61" s="159">
        <v>0</v>
      </c>
      <c r="M61" s="159">
        <v>0</v>
      </c>
      <c r="N61" s="159">
        <v>93</v>
      </c>
    </row>
    <row r="62" spans="1:14" x14ac:dyDescent="0.55000000000000004">
      <c r="A62" s="147">
        <v>60</v>
      </c>
      <c r="B62" s="159" t="s">
        <v>5</v>
      </c>
      <c r="C62" s="161">
        <v>1</v>
      </c>
      <c r="D62" s="161">
        <v>0</v>
      </c>
      <c r="E62" s="159">
        <v>87</v>
      </c>
      <c r="F62" s="159">
        <v>0</v>
      </c>
      <c r="G62" s="159">
        <v>0</v>
      </c>
      <c r="H62" s="159">
        <v>0</v>
      </c>
      <c r="I62" s="159">
        <v>0</v>
      </c>
      <c r="J62" s="159">
        <v>0</v>
      </c>
      <c r="K62" s="159">
        <v>0</v>
      </c>
      <c r="L62" s="159">
        <v>0</v>
      </c>
      <c r="M62" s="159">
        <v>0</v>
      </c>
      <c r="N62" s="159">
        <v>87</v>
      </c>
    </row>
    <row r="63" spans="1:14" x14ac:dyDescent="0.55000000000000004">
      <c r="A63" s="147">
        <v>61</v>
      </c>
      <c r="B63" s="160" t="s">
        <v>118</v>
      </c>
      <c r="C63" s="161">
        <v>1</v>
      </c>
      <c r="D63" s="161">
        <v>0</v>
      </c>
      <c r="E63" s="159">
        <v>0</v>
      </c>
      <c r="F63" s="159">
        <v>0</v>
      </c>
      <c r="G63" s="159">
        <v>86</v>
      </c>
      <c r="H63" s="159">
        <v>0</v>
      </c>
      <c r="I63" s="159">
        <v>0</v>
      </c>
      <c r="J63" s="159">
        <v>0</v>
      </c>
      <c r="K63" s="159">
        <v>0</v>
      </c>
      <c r="L63" s="159">
        <v>0</v>
      </c>
      <c r="M63" s="159">
        <v>0</v>
      </c>
      <c r="N63" s="159">
        <v>86</v>
      </c>
    </row>
    <row r="64" spans="1:14" x14ac:dyDescent="0.55000000000000004">
      <c r="A64" s="147">
        <v>62</v>
      </c>
      <c r="B64" s="160" t="s">
        <v>114</v>
      </c>
      <c r="C64" s="161">
        <v>1</v>
      </c>
      <c r="D64" s="161">
        <v>0</v>
      </c>
      <c r="E64" s="159">
        <v>85</v>
      </c>
      <c r="F64" s="159">
        <v>0</v>
      </c>
      <c r="G64" s="159">
        <v>0</v>
      </c>
      <c r="H64" s="159">
        <v>0</v>
      </c>
      <c r="I64" s="159">
        <v>0</v>
      </c>
      <c r="J64" s="159">
        <v>0</v>
      </c>
      <c r="K64" s="159">
        <v>0</v>
      </c>
      <c r="L64" s="159">
        <v>0</v>
      </c>
      <c r="M64" s="159">
        <v>0</v>
      </c>
      <c r="N64" s="159">
        <v>85</v>
      </c>
    </row>
    <row r="65" spans="1:14" x14ac:dyDescent="0.55000000000000004">
      <c r="A65" s="147">
        <v>63</v>
      </c>
      <c r="B65" s="160" t="s">
        <v>81</v>
      </c>
      <c r="C65" s="161">
        <v>1</v>
      </c>
      <c r="D65" s="161">
        <v>80</v>
      </c>
      <c r="E65" s="159">
        <v>0</v>
      </c>
      <c r="F65" s="159">
        <v>0</v>
      </c>
      <c r="G65" s="159">
        <v>0</v>
      </c>
      <c r="H65" s="159">
        <v>0</v>
      </c>
      <c r="I65" s="159">
        <v>0</v>
      </c>
      <c r="J65" s="159">
        <v>0</v>
      </c>
      <c r="K65" s="159">
        <v>0</v>
      </c>
      <c r="L65" s="159">
        <v>0</v>
      </c>
      <c r="M65" s="159">
        <v>0</v>
      </c>
      <c r="N65" s="159">
        <v>80</v>
      </c>
    </row>
    <row r="66" spans="1:14" x14ac:dyDescent="0.55000000000000004">
      <c r="A66" s="147">
        <v>64</v>
      </c>
      <c r="B66" s="160" t="s">
        <v>123</v>
      </c>
      <c r="C66" s="161">
        <v>1</v>
      </c>
      <c r="D66" s="161">
        <v>0</v>
      </c>
      <c r="E66" s="159">
        <v>0</v>
      </c>
      <c r="F66" s="159">
        <v>0</v>
      </c>
      <c r="G66" s="159">
        <v>80</v>
      </c>
      <c r="H66" s="159">
        <v>0</v>
      </c>
      <c r="I66" s="159">
        <v>0</v>
      </c>
      <c r="J66" s="159">
        <v>0</v>
      </c>
      <c r="K66" s="159">
        <v>0</v>
      </c>
      <c r="L66" s="159">
        <v>0</v>
      </c>
      <c r="M66" s="159">
        <v>0</v>
      </c>
      <c r="N66" s="159">
        <v>80</v>
      </c>
    </row>
    <row r="67" spans="1:14" x14ac:dyDescent="0.55000000000000004">
      <c r="A67" s="147">
        <v>65</v>
      </c>
      <c r="B67" s="160" t="s">
        <v>111</v>
      </c>
      <c r="C67" s="161">
        <v>1</v>
      </c>
      <c r="D67" s="161">
        <v>0</v>
      </c>
      <c r="E67" s="159">
        <v>0</v>
      </c>
      <c r="F67" s="159">
        <v>78</v>
      </c>
      <c r="G67" s="159">
        <v>0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 s="159">
        <v>0</v>
      </c>
      <c r="N67" s="159">
        <v>78</v>
      </c>
    </row>
    <row r="68" spans="1:14" x14ac:dyDescent="0.55000000000000004">
      <c r="A68" s="147">
        <v>66</v>
      </c>
      <c r="B68" s="159" t="s">
        <v>169</v>
      </c>
      <c r="C68" s="161">
        <v>1</v>
      </c>
      <c r="D68" s="161">
        <v>77</v>
      </c>
      <c r="E68" s="159">
        <v>0</v>
      </c>
      <c r="F68" s="159">
        <v>0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 s="159">
        <v>0</v>
      </c>
      <c r="N68" s="159">
        <v>77</v>
      </c>
    </row>
    <row r="69" spans="1:14" x14ac:dyDescent="0.55000000000000004">
      <c r="A69" s="147">
        <v>67</v>
      </c>
      <c r="B69" s="159" t="s">
        <v>63</v>
      </c>
      <c r="C69" s="161">
        <v>1</v>
      </c>
      <c r="D69" s="161">
        <v>0</v>
      </c>
      <c r="E69" s="159">
        <v>75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59">
        <v>0</v>
      </c>
      <c r="N69" s="159">
        <v>75</v>
      </c>
    </row>
    <row r="70" spans="1:14" x14ac:dyDescent="0.55000000000000004">
      <c r="A70" s="147">
        <v>68</v>
      </c>
      <c r="B70" s="159" t="s">
        <v>139</v>
      </c>
      <c r="C70" s="161">
        <v>1</v>
      </c>
      <c r="D70" s="161">
        <v>0</v>
      </c>
      <c r="E70" s="159">
        <v>0</v>
      </c>
      <c r="F70" s="159">
        <v>0</v>
      </c>
      <c r="G70" s="159">
        <v>74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 s="159">
        <v>0</v>
      </c>
      <c r="N70" s="159">
        <v>74</v>
      </c>
    </row>
    <row r="71" spans="1:14" x14ac:dyDescent="0.55000000000000004">
      <c r="A71" s="147">
        <v>69</v>
      </c>
      <c r="B71" s="159" t="s">
        <v>119</v>
      </c>
      <c r="C71" s="161">
        <v>1</v>
      </c>
      <c r="D71" s="161">
        <v>0</v>
      </c>
      <c r="E71" s="159">
        <v>73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 s="159">
        <v>0</v>
      </c>
      <c r="N71" s="159">
        <v>73</v>
      </c>
    </row>
    <row r="72" spans="1:14" x14ac:dyDescent="0.55000000000000004">
      <c r="A72" s="147">
        <v>70</v>
      </c>
      <c r="B72" s="160" t="s">
        <v>83</v>
      </c>
      <c r="C72" s="161">
        <v>1</v>
      </c>
      <c r="D72" s="161">
        <v>72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 s="159">
        <v>0</v>
      </c>
      <c r="N72" s="159">
        <v>72</v>
      </c>
    </row>
    <row r="73" spans="1:14" x14ac:dyDescent="0.55000000000000004">
      <c r="A73" s="147">
        <v>71</v>
      </c>
      <c r="B73" s="160" t="s">
        <v>225</v>
      </c>
      <c r="C73" s="161">
        <v>1</v>
      </c>
      <c r="D73" s="161">
        <v>0</v>
      </c>
      <c r="E73" s="159">
        <v>0</v>
      </c>
      <c r="F73" s="159">
        <v>72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 s="159">
        <v>0</v>
      </c>
      <c r="N73" s="159">
        <v>72</v>
      </c>
    </row>
    <row r="74" spans="1:14" x14ac:dyDescent="0.55000000000000004">
      <c r="A74" s="147">
        <v>72</v>
      </c>
      <c r="B74" s="160" t="s">
        <v>84</v>
      </c>
      <c r="C74" s="161">
        <v>1</v>
      </c>
      <c r="D74" s="161">
        <v>0</v>
      </c>
      <c r="E74" s="159">
        <v>70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 s="159">
        <v>0</v>
      </c>
      <c r="N74" s="159">
        <v>70</v>
      </c>
    </row>
    <row r="75" spans="1:14" x14ac:dyDescent="0.55000000000000004">
      <c r="A75" s="147">
        <v>73</v>
      </c>
      <c r="B75" s="160" t="s">
        <v>116</v>
      </c>
      <c r="C75" s="161">
        <v>1</v>
      </c>
      <c r="D75" s="161">
        <v>65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 s="159">
        <v>0</v>
      </c>
      <c r="N75" s="159">
        <v>65</v>
      </c>
    </row>
    <row r="76" spans="1:14" x14ac:dyDescent="0.55000000000000004">
      <c r="A76" s="147">
        <v>74</v>
      </c>
      <c r="B76" s="160" t="s">
        <v>226</v>
      </c>
      <c r="C76" s="161">
        <v>1</v>
      </c>
      <c r="D76" s="161">
        <v>0</v>
      </c>
      <c r="E76" s="159">
        <v>0</v>
      </c>
      <c r="F76" s="159">
        <v>63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v>0</v>
      </c>
      <c r="N76" s="159">
        <v>63</v>
      </c>
    </row>
    <row r="77" spans="1:14" x14ac:dyDescent="0.55000000000000004">
      <c r="A77" s="147">
        <v>75</v>
      </c>
      <c r="B77" s="160" t="s">
        <v>166</v>
      </c>
      <c r="C77" s="161">
        <v>1</v>
      </c>
      <c r="D77" s="161">
        <v>0</v>
      </c>
      <c r="E77" s="159">
        <v>61</v>
      </c>
      <c r="F77" s="159">
        <v>0</v>
      </c>
      <c r="G77" s="159">
        <v>0</v>
      </c>
      <c r="H77" s="159">
        <v>0</v>
      </c>
      <c r="I77" s="159">
        <v>0</v>
      </c>
      <c r="J77" s="159">
        <v>0</v>
      </c>
      <c r="K77" s="159">
        <v>0</v>
      </c>
      <c r="L77" s="159">
        <v>0</v>
      </c>
      <c r="M77" s="159">
        <v>0</v>
      </c>
      <c r="N77" s="159">
        <v>61</v>
      </c>
    </row>
    <row r="78" spans="1:14" x14ac:dyDescent="0.55000000000000004">
      <c r="A78" s="147">
        <v>76</v>
      </c>
      <c r="B78" s="159" t="s">
        <v>14</v>
      </c>
      <c r="C78" s="161">
        <v>1</v>
      </c>
      <c r="D78" s="161">
        <v>0</v>
      </c>
      <c r="E78" s="159">
        <v>0</v>
      </c>
      <c r="F78" s="159">
        <v>0</v>
      </c>
      <c r="G78" s="159">
        <v>59</v>
      </c>
      <c r="H78" s="159">
        <v>0</v>
      </c>
      <c r="I78" s="159">
        <v>0</v>
      </c>
      <c r="J78" s="159">
        <v>0</v>
      </c>
      <c r="K78" s="159">
        <v>0</v>
      </c>
      <c r="L78" s="159">
        <v>0</v>
      </c>
      <c r="M78" s="159">
        <v>0</v>
      </c>
      <c r="N78" s="159">
        <v>59</v>
      </c>
    </row>
    <row r="79" spans="1:14" x14ac:dyDescent="0.55000000000000004">
      <c r="A79" s="147">
        <v>77</v>
      </c>
      <c r="B79" s="159" t="s">
        <v>80</v>
      </c>
      <c r="C79" s="161">
        <v>1</v>
      </c>
      <c r="D79" s="161">
        <v>0</v>
      </c>
      <c r="E79" s="159">
        <v>0</v>
      </c>
      <c r="F79" s="159">
        <v>0</v>
      </c>
      <c r="G79" s="159">
        <v>57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0</v>
      </c>
      <c r="N79" s="159">
        <v>57</v>
      </c>
    </row>
    <row r="80" spans="1:14" x14ac:dyDescent="0.55000000000000004">
      <c r="A80" s="147">
        <v>78</v>
      </c>
      <c r="B80" s="160" t="s">
        <v>186</v>
      </c>
      <c r="C80" s="161">
        <v>1</v>
      </c>
      <c r="D80" s="161">
        <v>0</v>
      </c>
      <c r="E80" s="159">
        <v>0</v>
      </c>
      <c r="F80" s="159">
        <v>56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0</v>
      </c>
      <c r="N80" s="159">
        <v>56</v>
      </c>
    </row>
    <row r="81" spans="1:14" x14ac:dyDescent="0.55000000000000004">
      <c r="A81" s="147">
        <v>79</v>
      </c>
      <c r="B81" s="160" t="s">
        <v>174</v>
      </c>
      <c r="C81" s="161">
        <v>1</v>
      </c>
      <c r="D81" s="161">
        <v>0</v>
      </c>
      <c r="E81" s="159">
        <v>0</v>
      </c>
      <c r="F81" s="159">
        <v>52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0</v>
      </c>
      <c r="N81" s="159">
        <v>52</v>
      </c>
    </row>
    <row r="82" spans="1:14" x14ac:dyDescent="0.55000000000000004">
      <c r="A82" s="147">
        <v>80</v>
      </c>
      <c r="B82" s="160" t="s">
        <v>75</v>
      </c>
      <c r="C82" s="161">
        <v>1</v>
      </c>
      <c r="D82" s="161">
        <v>0</v>
      </c>
      <c r="E82" s="159">
        <v>0</v>
      </c>
      <c r="F82" s="159">
        <v>51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0</v>
      </c>
      <c r="N82" s="159">
        <v>51</v>
      </c>
    </row>
    <row r="83" spans="1:14" x14ac:dyDescent="0.55000000000000004">
      <c r="A83" s="147">
        <v>81</v>
      </c>
      <c r="B83" s="160"/>
      <c r="C83" s="161"/>
      <c r="D83" s="161"/>
      <c r="E83" s="159"/>
      <c r="F83" s="159"/>
      <c r="G83" s="159"/>
      <c r="H83" s="159"/>
      <c r="I83" s="159"/>
      <c r="J83" s="159"/>
      <c r="K83" s="159"/>
      <c r="L83" s="159"/>
      <c r="M83" s="159"/>
      <c r="N83" s="159"/>
    </row>
    <row r="84" spans="1:14" x14ac:dyDescent="0.55000000000000004">
      <c r="A84" s="147">
        <v>82</v>
      </c>
      <c r="B84" s="159"/>
      <c r="C84" s="161"/>
      <c r="D84" s="161"/>
      <c r="E84" s="159"/>
      <c r="F84" s="159"/>
      <c r="G84" s="159"/>
      <c r="H84" s="159"/>
      <c r="I84" s="159"/>
      <c r="J84" s="159"/>
      <c r="K84" s="159"/>
      <c r="L84" s="159"/>
      <c r="M84" s="159"/>
      <c r="N84" s="159"/>
    </row>
    <row r="85" spans="1:14" x14ac:dyDescent="0.55000000000000004">
      <c r="A85" s="147">
        <v>83</v>
      </c>
      <c r="B85" s="159"/>
      <c r="C85" s="161"/>
      <c r="D85" s="161"/>
      <c r="E85" s="159"/>
      <c r="F85" s="159"/>
      <c r="G85" s="159"/>
      <c r="H85" s="159"/>
      <c r="I85" s="159"/>
      <c r="J85" s="159"/>
      <c r="K85" s="159"/>
      <c r="L85" s="159"/>
      <c r="M85" s="159"/>
      <c r="N85" s="159"/>
    </row>
    <row r="86" spans="1:14" x14ac:dyDescent="0.55000000000000004">
      <c r="A86" s="147">
        <v>84</v>
      </c>
      <c r="B86" s="160"/>
      <c r="C86" s="161"/>
      <c r="D86" s="161"/>
      <c r="E86" s="159"/>
      <c r="F86" s="159"/>
      <c r="G86" s="159"/>
      <c r="H86" s="159"/>
      <c r="I86" s="159"/>
      <c r="J86" s="159"/>
      <c r="K86" s="159"/>
      <c r="L86" s="159"/>
      <c r="M86" s="159"/>
      <c r="N86" s="159"/>
    </row>
    <row r="87" spans="1:14" x14ac:dyDescent="0.55000000000000004">
      <c r="A87" s="147">
        <v>85</v>
      </c>
      <c r="B87" s="160"/>
      <c r="C87" s="161"/>
      <c r="D87" s="161"/>
      <c r="E87" s="159"/>
      <c r="F87" s="159"/>
      <c r="G87" s="159"/>
      <c r="H87" s="159"/>
      <c r="I87" s="159"/>
      <c r="J87" s="159"/>
      <c r="K87" s="159"/>
      <c r="L87" s="159"/>
      <c r="M87" s="159"/>
      <c r="N87" s="159"/>
    </row>
    <row r="88" spans="1:14" x14ac:dyDescent="0.55000000000000004">
      <c r="A88" s="147">
        <v>86</v>
      </c>
      <c r="B88" s="159"/>
      <c r="C88" s="161"/>
      <c r="D88" s="161"/>
      <c r="E88" s="159"/>
      <c r="F88" s="159"/>
      <c r="G88" s="159"/>
      <c r="H88" s="159"/>
      <c r="I88" s="159"/>
      <c r="J88" s="159"/>
      <c r="K88" s="159"/>
      <c r="L88" s="159"/>
      <c r="M88" s="159"/>
      <c r="N88" s="159"/>
    </row>
    <row r="89" spans="1:14" x14ac:dyDescent="0.55000000000000004">
      <c r="A89" s="147">
        <v>87</v>
      </c>
      <c r="B89" s="160"/>
      <c r="C89" s="161"/>
      <c r="D89" s="161"/>
      <c r="E89" s="159"/>
      <c r="F89" s="159"/>
      <c r="G89" s="159"/>
      <c r="H89" s="159"/>
      <c r="I89" s="159"/>
      <c r="J89" s="159"/>
      <c r="K89" s="159"/>
      <c r="L89" s="159"/>
      <c r="M89" s="159"/>
      <c r="N89" s="159"/>
    </row>
    <row r="90" spans="1:14" x14ac:dyDescent="0.55000000000000004">
      <c r="A90" s="147">
        <v>88</v>
      </c>
      <c r="B90" s="160"/>
      <c r="C90" s="161"/>
      <c r="D90" s="161"/>
      <c r="E90" s="159"/>
      <c r="F90" s="159"/>
      <c r="G90" s="159"/>
      <c r="H90" s="159"/>
      <c r="I90" s="159"/>
      <c r="J90" s="159"/>
      <c r="K90" s="159"/>
      <c r="L90" s="159"/>
      <c r="M90" s="159"/>
      <c r="N90" s="159"/>
    </row>
    <row r="91" spans="1:14" x14ac:dyDescent="0.55000000000000004">
      <c r="A91" s="147">
        <v>89</v>
      </c>
      <c r="B91" s="159"/>
      <c r="C91" s="161"/>
      <c r="D91" s="161"/>
      <c r="E91" s="159"/>
      <c r="F91" s="159"/>
      <c r="G91" s="159"/>
      <c r="H91" s="159"/>
      <c r="I91" s="159"/>
      <c r="J91" s="159"/>
      <c r="K91" s="159"/>
      <c r="L91" s="159"/>
      <c r="M91" s="159"/>
      <c r="N91" s="159"/>
    </row>
    <row r="92" spans="1:14" x14ac:dyDescent="0.55000000000000004">
      <c r="A92" s="147">
        <v>90</v>
      </c>
      <c r="B92" s="160"/>
      <c r="C92" s="161"/>
      <c r="D92" s="161"/>
      <c r="E92" s="159"/>
      <c r="F92" s="159"/>
      <c r="G92" s="159"/>
      <c r="H92" s="159"/>
      <c r="I92" s="159"/>
      <c r="J92" s="159"/>
      <c r="K92" s="159"/>
      <c r="L92" s="159"/>
      <c r="M92" s="159"/>
      <c r="N92" s="159"/>
    </row>
    <row r="93" spans="1:14" x14ac:dyDescent="0.55000000000000004">
      <c r="A93" s="147">
        <v>91</v>
      </c>
      <c r="B93" s="160"/>
      <c r="C93" s="161"/>
      <c r="D93" s="161"/>
      <c r="E93" s="159"/>
      <c r="F93" s="159"/>
      <c r="G93" s="159"/>
      <c r="H93" s="159"/>
      <c r="I93" s="159"/>
      <c r="J93" s="159"/>
      <c r="K93" s="159"/>
      <c r="L93" s="159"/>
      <c r="M93" s="159"/>
      <c r="N93" s="159"/>
    </row>
    <row r="94" spans="1:14" x14ac:dyDescent="0.55000000000000004">
      <c r="A94" s="147">
        <v>92</v>
      </c>
      <c r="B94" s="160"/>
      <c r="C94" s="161"/>
      <c r="D94" s="161"/>
      <c r="E94" s="159"/>
      <c r="F94" s="159"/>
      <c r="G94" s="159"/>
      <c r="H94" s="159"/>
      <c r="I94" s="159"/>
      <c r="J94" s="159"/>
      <c r="K94" s="159"/>
      <c r="L94" s="159"/>
      <c r="M94" s="159"/>
      <c r="N94" s="159"/>
    </row>
    <row r="95" spans="1:14" x14ac:dyDescent="0.55000000000000004">
      <c r="A95" s="147">
        <v>93</v>
      </c>
      <c r="B95" s="160"/>
      <c r="C95" s="161"/>
      <c r="D95" s="161"/>
      <c r="E95" s="159"/>
      <c r="F95" s="159"/>
      <c r="G95" s="159"/>
      <c r="H95" s="159"/>
      <c r="I95" s="159"/>
      <c r="J95" s="159"/>
      <c r="K95" s="159"/>
      <c r="L95" s="159"/>
      <c r="M95" s="159"/>
      <c r="N95" s="159"/>
    </row>
    <row r="96" spans="1:14" x14ac:dyDescent="0.55000000000000004">
      <c r="A96" s="147">
        <v>94</v>
      </c>
      <c r="B96" s="159"/>
      <c r="C96" s="161"/>
      <c r="D96" s="161"/>
      <c r="E96" s="159"/>
      <c r="F96" s="159"/>
      <c r="G96" s="159"/>
      <c r="H96" s="159"/>
      <c r="I96" s="159"/>
      <c r="J96" s="159"/>
      <c r="K96" s="159"/>
      <c r="L96" s="159"/>
      <c r="M96" s="159"/>
      <c r="N96" s="159"/>
    </row>
    <row r="97" spans="1:14" x14ac:dyDescent="0.55000000000000004">
      <c r="A97" s="147">
        <v>95</v>
      </c>
      <c r="B97" s="159"/>
      <c r="C97" s="161"/>
      <c r="D97" s="161"/>
      <c r="E97" s="159"/>
      <c r="F97" s="159"/>
      <c r="G97" s="159"/>
      <c r="H97" s="159"/>
      <c r="I97" s="159"/>
      <c r="J97" s="159"/>
      <c r="K97" s="159"/>
      <c r="L97" s="159"/>
      <c r="M97" s="159"/>
      <c r="N97" s="159"/>
    </row>
    <row r="98" spans="1:14" x14ac:dyDescent="0.55000000000000004">
      <c r="A98" s="147">
        <v>96</v>
      </c>
      <c r="B98" s="160"/>
      <c r="C98" s="161"/>
      <c r="D98" s="161"/>
      <c r="E98" s="159"/>
      <c r="F98" s="159"/>
      <c r="G98" s="159"/>
      <c r="H98" s="159"/>
      <c r="I98" s="159"/>
      <c r="J98" s="159"/>
      <c r="K98" s="159"/>
      <c r="L98" s="159"/>
      <c r="M98" s="159"/>
      <c r="N98" s="159"/>
    </row>
    <row r="99" spans="1:14" x14ac:dyDescent="0.55000000000000004">
      <c r="A99" s="147">
        <v>97</v>
      </c>
      <c r="B99" s="160"/>
      <c r="C99" s="161"/>
      <c r="D99" s="161"/>
      <c r="E99" s="159"/>
      <c r="F99" s="159"/>
      <c r="G99" s="159"/>
      <c r="H99" s="159"/>
      <c r="I99" s="159"/>
      <c r="J99" s="159"/>
      <c r="K99" s="159"/>
      <c r="L99" s="159"/>
      <c r="M99" s="159"/>
      <c r="N99" s="159"/>
    </row>
    <row r="100" spans="1:14" x14ac:dyDescent="0.55000000000000004">
      <c r="A100" s="147">
        <v>98</v>
      </c>
      <c r="B100" s="160"/>
      <c r="C100" s="161"/>
      <c r="D100" s="161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</row>
    <row r="101" spans="1:14" x14ac:dyDescent="0.55000000000000004">
      <c r="A101" s="147">
        <v>99</v>
      </c>
      <c r="B101" s="159"/>
      <c r="C101" s="161"/>
      <c r="D101" s="161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</row>
    <row r="102" spans="1:14" x14ac:dyDescent="0.55000000000000004">
      <c r="A102" s="147">
        <v>100</v>
      </c>
      <c r="B102" s="159"/>
      <c r="C102" s="161"/>
      <c r="D102" s="161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</row>
    <row r="103" spans="1:14" x14ac:dyDescent="0.55000000000000004">
      <c r="A103" s="147">
        <v>101</v>
      </c>
      <c r="B103" s="159"/>
      <c r="C103" s="161"/>
      <c r="D103" s="161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</row>
    <row r="104" spans="1:14" x14ac:dyDescent="0.55000000000000004">
      <c r="A104" s="147">
        <v>102</v>
      </c>
      <c r="B104" s="160"/>
      <c r="C104" s="161"/>
      <c r="D104" s="161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</row>
    <row r="105" spans="1:14" x14ac:dyDescent="0.55000000000000004">
      <c r="A105" s="147">
        <v>103</v>
      </c>
      <c r="B105" s="159"/>
      <c r="C105" s="161"/>
      <c r="D105" s="161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</row>
    <row r="106" spans="1:14" x14ac:dyDescent="0.55000000000000004">
      <c r="A106" s="147">
        <v>104</v>
      </c>
      <c r="B106" s="159"/>
      <c r="C106" s="161"/>
      <c r="D106" s="161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</row>
    <row r="107" spans="1:14" x14ac:dyDescent="0.55000000000000004">
      <c r="A107" s="147">
        <v>105</v>
      </c>
      <c r="B107" s="159"/>
      <c r="C107" s="161"/>
      <c r="D107" s="161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</row>
    <row r="108" spans="1:14" x14ac:dyDescent="0.55000000000000004">
      <c r="A108" s="147">
        <v>106</v>
      </c>
      <c r="B108" s="159"/>
      <c r="C108" s="161"/>
      <c r="D108" s="161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</row>
    <row r="109" spans="1:14" x14ac:dyDescent="0.55000000000000004">
      <c r="A109" s="147">
        <v>107</v>
      </c>
      <c r="B109" s="159"/>
      <c r="C109" s="161"/>
      <c r="D109" s="161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</row>
    <row r="110" spans="1:14" x14ac:dyDescent="0.55000000000000004">
      <c r="A110" s="147">
        <v>108</v>
      </c>
      <c r="B110" s="159"/>
      <c r="C110" s="161"/>
      <c r="D110" s="161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</row>
    <row r="111" spans="1:14" x14ac:dyDescent="0.55000000000000004">
      <c r="A111" s="147">
        <v>109</v>
      </c>
      <c r="B111" s="159"/>
      <c r="C111" s="161"/>
      <c r="D111" s="161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</row>
    <row r="112" spans="1:14" x14ac:dyDescent="0.55000000000000004">
      <c r="A112" s="147">
        <v>110</v>
      </c>
      <c r="B112" s="159"/>
      <c r="C112" s="161"/>
      <c r="D112" s="161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</row>
    <row r="113" spans="1:14" x14ac:dyDescent="0.55000000000000004">
      <c r="A113" s="147">
        <v>111</v>
      </c>
      <c r="B113" s="159"/>
      <c r="C113" s="161"/>
      <c r="D113" s="161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</row>
    <row r="114" spans="1:14" x14ac:dyDescent="0.55000000000000004">
      <c r="A114" s="147">
        <v>112</v>
      </c>
      <c r="B114" s="168"/>
      <c r="C114" s="147"/>
      <c r="D114" s="147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</row>
    <row r="115" spans="1:14" x14ac:dyDescent="0.55000000000000004">
      <c r="A115" s="147">
        <v>113</v>
      </c>
      <c r="B115" s="168"/>
      <c r="C115" s="147"/>
      <c r="D115" s="147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</row>
  </sheetData>
  <phoneticPr fontId="0" type="noConversion"/>
  <pageMargins left="0.75" right="0.75" top="1" bottom="1" header="0.5" footer="0.5"/>
  <pageSetup paperSize="9" scale="75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6"/>
  <sheetViews>
    <sheetView showGridLines="0" workbookViewId="0">
      <selection activeCell="B6" sqref="B6"/>
    </sheetView>
  </sheetViews>
  <sheetFormatPr defaultRowHeight="12.7" x14ac:dyDescent="0.4"/>
  <cols>
    <col min="2" max="2" width="16.29296875" bestFit="1" customWidth="1"/>
    <col min="3" max="3" width="20.29296875" bestFit="1" customWidth="1"/>
    <col min="4" max="4" width="7.29296875" customWidth="1"/>
    <col min="5" max="5" width="5.3515625" customWidth="1"/>
    <col min="6" max="6" width="30.703125" bestFit="1" customWidth="1"/>
    <col min="7" max="7" width="18.29296875" bestFit="1" customWidth="1"/>
    <col min="8" max="8" width="11.703125" style="1" customWidth="1"/>
    <col min="10" max="10" width="13.3515625" bestFit="1" customWidth="1"/>
  </cols>
  <sheetData>
    <row r="1" spans="1:8" x14ac:dyDescent="0.4">
      <c r="A1" s="17"/>
      <c r="B1" s="17" t="s">
        <v>21</v>
      </c>
      <c r="C1" s="17" t="s">
        <v>20</v>
      </c>
      <c r="D1" s="17">
        <v>10</v>
      </c>
      <c r="F1" s="15" t="s">
        <v>20</v>
      </c>
      <c r="G1" s="15" t="s">
        <v>21</v>
      </c>
      <c r="H1" s="2" t="s">
        <v>66</v>
      </c>
    </row>
    <row r="2" spans="1:8" x14ac:dyDescent="0.4">
      <c r="A2" s="11" t="s">
        <v>34</v>
      </c>
      <c r="B2" s="25" t="str">
        <f>'Race 1'!C3</f>
        <v>Katie Williams</v>
      </c>
      <c r="C2" s="27" t="str">
        <f>'Race 1'!B3</f>
        <v>Reservoir Jogs</v>
      </c>
      <c r="D2" s="174">
        <v>10</v>
      </c>
      <c r="E2" s="16" t="s">
        <v>24</v>
      </c>
      <c r="F2" s="42" t="s">
        <v>162</v>
      </c>
      <c r="G2" s="42" t="s">
        <v>161</v>
      </c>
      <c r="H2" s="19">
        <v>50</v>
      </c>
    </row>
    <row r="3" spans="1:8" x14ac:dyDescent="0.4">
      <c r="A3" s="36" t="s">
        <v>25</v>
      </c>
      <c r="B3" s="37" t="str">
        <f>'Race 2'!C3</f>
        <v>Chris Snary</v>
      </c>
      <c r="C3" s="18" t="str">
        <f>'Race 2'!B3</f>
        <v>Cirque Du Sore Legs</v>
      </c>
      <c r="D3" s="19">
        <v>10</v>
      </c>
      <c r="E3" s="16"/>
      <c r="F3" s="39" t="s">
        <v>160</v>
      </c>
      <c r="G3" s="39" t="s">
        <v>74</v>
      </c>
      <c r="H3" s="19">
        <v>40</v>
      </c>
    </row>
    <row r="4" spans="1:8" x14ac:dyDescent="0.4">
      <c r="A4" s="11" t="s">
        <v>26</v>
      </c>
      <c r="B4" s="22" t="str">
        <f>'Race 3'!C3</f>
        <v>Katie Williams</v>
      </c>
      <c r="C4" s="21" t="str">
        <f>'Race 3'!B3</f>
        <v>Reservoir Jogs</v>
      </c>
      <c r="D4" s="19">
        <v>10</v>
      </c>
      <c r="E4" s="16"/>
      <c r="F4" s="39" t="s">
        <v>163</v>
      </c>
      <c r="G4" s="39" t="s">
        <v>102</v>
      </c>
      <c r="H4" s="19">
        <v>30</v>
      </c>
    </row>
    <row r="5" spans="1:8" x14ac:dyDescent="0.4">
      <c r="A5" s="11" t="s">
        <v>27</v>
      </c>
      <c r="B5" s="22" t="str">
        <f>'Race 4'!C3</f>
        <v>Katie Williams</v>
      </c>
      <c r="C5" s="21" t="str">
        <f>'Race 4'!B3</f>
        <v>Reservoir Jogs</v>
      </c>
      <c r="D5" s="19">
        <v>10</v>
      </c>
      <c r="E5" s="16"/>
      <c r="F5" s="39" t="s">
        <v>157</v>
      </c>
      <c r="G5" s="39" t="s">
        <v>13</v>
      </c>
      <c r="H5" s="19">
        <v>20</v>
      </c>
    </row>
    <row r="6" spans="1:8" x14ac:dyDescent="0.4">
      <c r="A6" s="11" t="s">
        <v>28</v>
      </c>
      <c r="B6" s="22" t="str">
        <f>'Race 5'!C3</f>
        <v>Katie Williams</v>
      </c>
      <c r="C6" s="21" t="str">
        <f>'Race 5'!B3</f>
        <v>Reservoir Jogs</v>
      </c>
      <c r="D6" s="19">
        <v>10</v>
      </c>
      <c r="E6" s="16"/>
      <c r="F6" s="40" t="s">
        <v>164</v>
      </c>
      <c r="G6" s="40" t="s">
        <v>102</v>
      </c>
      <c r="H6" s="50">
        <v>10</v>
      </c>
    </row>
    <row r="7" spans="1:8" x14ac:dyDescent="0.4">
      <c r="A7" s="11" t="s">
        <v>29</v>
      </c>
      <c r="B7" s="25" t="str">
        <f>'Race 6'!C3</f>
        <v>Katie Williams</v>
      </c>
      <c r="C7" s="21" t="str">
        <f>'Race 6'!B3</f>
        <v>Reservoir Jogs</v>
      </c>
      <c r="D7" s="19">
        <v>10</v>
      </c>
      <c r="E7" s="16"/>
      <c r="F7" s="33"/>
      <c r="G7" s="33"/>
      <c r="H7" s="34">
        <f>SUM(H2:H6)</f>
        <v>150</v>
      </c>
    </row>
    <row r="8" spans="1:8" x14ac:dyDescent="0.4">
      <c r="A8" s="11" t="s">
        <v>30</v>
      </c>
      <c r="B8" s="22" t="str">
        <f>'Race 7'!C3</f>
        <v>Katie Williams</v>
      </c>
      <c r="C8" s="31" t="str">
        <f>'Race 7'!B3</f>
        <v>Reservoir Jogs</v>
      </c>
      <c r="D8" s="19">
        <v>10</v>
      </c>
      <c r="E8" s="16"/>
      <c r="F8" s="1"/>
      <c r="G8" s="1"/>
    </row>
    <row r="9" spans="1:8" x14ac:dyDescent="0.4">
      <c r="A9" s="11" t="s">
        <v>31</v>
      </c>
      <c r="B9" s="25" t="str">
        <f>'Race 8'!C3</f>
        <v>Katie Williams</v>
      </c>
      <c r="C9" s="21" t="str">
        <f>'Race 8'!B3</f>
        <v>Reservoir Jogs</v>
      </c>
      <c r="D9" s="19">
        <v>10</v>
      </c>
      <c r="E9" s="16"/>
      <c r="F9" s="1"/>
      <c r="G9" s="1"/>
    </row>
    <row r="10" spans="1:8" ht="14.35" x14ac:dyDescent="0.5">
      <c r="A10" s="11" t="s">
        <v>32</v>
      </c>
      <c r="B10" s="25" t="s">
        <v>155</v>
      </c>
      <c r="C10" s="21" t="s">
        <v>156</v>
      </c>
      <c r="D10" s="19">
        <v>10</v>
      </c>
      <c r="E10" s="16" t="s">
        <v>24</v>
      </c>
      <c r="F10" s="207" t="s">
        <v>181</v>
      </c>
      <c r="G10" s="79" t="s">
        <v>78</v>
      </c>
    </row>
    <row r="11" spans="1:8" ht="14.35" x14ac:dyDescent="0.5">
      <c r="A11" s="13" t="s">
        <v>33</v>
      </c>
      <c r="B11" s="26" t="s">
        <v>161</v>
      </c>
      <c r="C11" s="23" t="s">
        <v>181</v>
      </c>
      <c r="D11" s="32">
        <v>10</v>
      </c>
      <c r="E11" s="16"/>
      <c r="F11" s="208"/>
      <c r="G11" s="167" t="s">
        <v>118</v>
      </c>
    </row>
    <row r="12" spans="1:8" ht="14.35" x14ac:dyDescent="0.5">
      <c r="D12" s="49">
        <f>SUM(D2:D11)</f>
        <v>100</v>
      </c>
      <c r="F12" s="208"/>
      <c r="G12" s="167" t="s">
        <v>153</v>
      </c>
    </row>
    <row r="13" spans="1:8" ht="14.35" x14ac:dyDescent="0.5">
      <c r="D13" s="1"/>
      <c r="F13" s="208"/>
      <c r="G13" s="167" t="s">
        <v>99</v>
      </c>
    </row>
    <row r="14" spans="1:8" ht="14.35" x14ac:dyDescent="0.5">
      <c r="C14" s="1" t="s">
        <v>65</v>
      </c>
      <c r="D14" s="49">
        <f>D12</f>
        <v>100</v>
      </c>
      <c r="F14" s="209"/>
      <c r="G14" s="81" t="s">
        <v>128</v>
      </c>
    </row>
    <row r="15" spans="1:8" x14ac:dyDescent="0.4">
      <c r="C15" s="1" t="s">
        <v>67</v>
      </c>
      <c r="D15" s="49">
        <f>H7</f>
        <v>150</v>
      </c>
      <c r="F15" s="1"/>
      <c r="G15" s="1"/>
    </row>
    <row r="16" spans="1:8" x14ac:dyDescent="0.4">
      <c r="C16" s="20" t="s">
        <v>69</v>
      </c>
      <c r="D16" s="49">
        <f>D15+D14</f>
        <v>250</v>
      </c>
    </row>
    <row r="17" spans="3:8" x14ac:dyDescent="0.4">
      <c r="C17" s="20"/>
      <c r="D17" s="49"/>
    </row>
    <row r="18" spans="3:8" x14ac:dyDescent="0.4">
      <c r="C18" s="1" t="s">
        <v>68</v>
      </c>
      <c r="D18" s="49">
        <v>174</v>
      </c>
      <c r="H18" s="48"/>
    </row>
    <row r="19" spans="3:8" x14ac:dyDescent="0.4">
      <c r="C19" s="1" t="s">
        <v>70</v>
      </c>
      <c r="D19" s="49">
        <f>D16-D18</f>
        <v>76</v>
      </c>
    </row>
    <row r="22" spans="3:8" x14ac:dyDescent="0.4">
      <c r="F22" s="1"/>
      <c r="G22" s="48"/>
    </row>
    <row r="23" spans="3:8" x14ac:dyDescent="0.4">
      <c r="H23"/>
    </row>
    <row r="24" spans="3:8" x14ac:dyDescent="0.4">
      <c r="H24"/>
    </row>
    <row r="25" spans="3:8" x14ac:dyDescent="0.4">
      <c r="H25"/>
    </row>
    <row r="26" spans="3:8" x14ac:dyDescent="0.4">
      <c r="H26"/>
    </row>
  </sheetData>
  <mergeCells count="1">
    <mergeCell ref="F10:F14"/>
  </mergeCells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showZeros="0" tabSelected="1" workbookViewId="0">
      <selection activeCell="A2" sqref="A2:G36"/>
    </sheetView>
  </sheetViews>
  <sheetFormatPr defaultRowHeight="14.35" x14ac:dyDescent="0.5"/>
  <cols>
    <col min="1" max="1" width="24.3515625" style="114" bestFit="1" customWidth="1"/>
    <col min="2" max="2" width="20.1171875" style="114" customWidth="1"/>
    <col min="3" max="3" width="5.29296875" style="59" bestFit="1" customWidth="1"/>
    <col min="4" max="12" width="7.17578125" style="59" bestFit="1" customWidth="1"/>
    <col min="13" max="13" width="8.17578125" style="59" bestFit="1" customWidth="1"/>
    <col min="14" max="14" width="8.8203125" style="65" customWidth="1"/>
    <col min="15" max="15" width="8.9375" style="65"/>
    <col min="16" max="16" width="18.17578125" style="65" bestFit="1" customWidth="1"/>
    <col min="17" max="17" width="17.41015625" style="65" customWidth="1"/>
    <col min="18" max="18" width="10.703125" style="65" bestFit="1" customWidth="1"/>
    <col min="19" max="16384" width="8.9375" style="65"/>
  </cols>
  <sheetData>
    <row r="1" spans="1:18" s="107" customFormat="1" x14ac:dyDescent="0.5">
      <c r="A1" s="51" t="s">
        <v>20</v>
      </c>
      <c r="B1" s="51" t="s">
        <v>21</v>
      </c>
      <c r="C1" s="51" t="s">
        <v>23</v>
      </c>
      <c r="D1" s="51" t="s">
        <v>34</v>
      </c>
      <c r="E1" s="51" t="s">
        <v>25</v>
      </c>
      <c r="F1" s="51" t="s">
        <v>26</v>
      </c>
      <c r="G1" s="51" t="s">
        <v>27</v>
      </c>
      <c r="H1" s="51" t="s">
        <v>28</v>
      </c>
      <c r="I1" s="51" t="s">
        <v>29</v>
      </c>
      <c r="J1" s="51" t="s">
        <v>30</v>
      </c>
      <c r="K1" s="51" t="s">
        <v>31</v>
      </c>
      <c r="L1" s="51" t="s">
        <v>32</v>
      </c>
      <c r="M1" s="51" t="s">
        <v>33</v>
      </c>
      <c r="N1" s="51" t="s">
        <v>105</v>
      </c>
    </row>
    <row r="2" spans="1:18" s="59" customFormat="1" x14ac:dyDescent="0.5">
      <c r="A2" s="117" t="s">
        <v>215</v>
      </c>
      <c r="B2" s="118" t="s">
        <v>102</v>
      </c>
      <c r="C2" s="108">
        <f>SUM(D2:M2)</f>
        <v>1622</v>
      </c>
      <c r="D2" s="182">
        <f>VLOOKUP($A2,'Race 1'!B$3:D$40,3,FALSE)</f>
        <v>455</v>
      </c>
      <c r="E2" s="109">
        <f>VLOOKUP($A2,'Race 2'!B$3:D$51,3,FALSE)</f>
        <v>266</v>
      </c>
      <c r="F2" s="182">
        <f>VLOOKUP($A2,'Race 3'!B$3:D$61,3,FALSE)</f>
        <v>449</v>
      </c>
      <c r="G2" s="182">
        <f>VLOOKUP($A2,'Race 4'!B$3:D$61,3,FALSE)</f>
        <v>452</v>
      </c>
      <c r="H2" s="109">
        <f>VLOOKUP($A2,'Race 5'!B$3:D$61,3,FALSE)</f>
        <v>0</v>
      </c>
      <c r="I2" s="109">
        <f>VLOOKUP($A2,'Race 6'!B$3:D$61,3,FALSE)</f>
        <v>0</v>
      </c>
      <c r="J2" s="109">
        <f>VLOOKUP($A2,'Race 7'!B$3:D$61,3,FALSE)</f>
        <v>0</v>
      </c>
      <c r="K2" s="109">
        <f>VLOOKUP($A2,'Race 8'!B$3:D$61,3,FALSE)</f>
        <v>0</v>
      </c>
      <c r="L2" s="109">
        <f>VLOOKUP($A2,'Race 9'!B$3:D$61,3,FALSE)</f>
        <v>0</v>
      </c>
      <c r="M2" s="109">
        <f>VLOOKUP($A2,'Race 10'!B$3:D$61,3,FALSE)</f>
        <v>0</v>
      </c>
      <c r="N2" s="177">
        <v>50</v>
      </c>
      <c r="P2" s="133"/>
      <c r="Q2" s="133"/>
    </row>
    <row r="3" spans="1:18" s="59" customFormat="1" x14ac:dyDescent="0.5">
      <c r="A3" s="97" t="s">
        <v>197</v>
      </c>
      <c r="B3" s="98" t="s">
        <v>74</v>
      </c>
      <c r="C3" s="110">
        <f>SUM(D3:M3)</f>
        <v>1394</v>
      </c>
      <c r="D3" s="111">
        <f>VLOOKUP($A3,'Race 1'!B$3:D$40,3,FALSE)</f>
        <v>278</v>
      </c>
      <c r="E3" s="111">
        <f>VLOOKUP($A3,'Race 2'!B$3:D$51,3,FALSE)</f>
        <v>366</v>
      </c>
      <c r="F3" s="121">
        <f>VLOOKUP($A3,'Race 3'!B$3:D$61,3,FALSE)</f>
        <v>380</v>
      </c>
      <c r="G3" s="111">
        <f>VLOOKUP($A3,'Race 4'!B$3:D$61,3,FALSE)</f>
        <v>370</v>
      </c>
      <c r="H3" s="121">
        <f>VLOOKUP($A3,'Race 5'!B$3:D$61,3,FALSE)</f>
        <v>0</v>
      </c>
      <c r="I3" s="113">
        <f>VLOOKUP($A3,'Race 6'!B$3:D$61,3,FALSE)</f>
        <v>0</v>
      </c>
      <c r="J3" s="111">
        <f>VLOOKUP($A3,'Race 7'!B$3:D$61,3,FALSE)</f>
        <v>0</v>
      </c>
      <c r="K3" s="111">
        <f>VLOOKUP($A3,'Race 8'!B$3:D$61,3,FALSE)</f>
        <v>0</v>
      </c>
      <c r="L3" s="111">
        <f>VLOOKUP($A3,'Race 9'!B$3:D$61,3,FALSE)</f>
        <v>0</v>
      </c>
      <c r="M3" s="111">
        <f>VLOOKUP($A3,'Race 10'!B$3:D$61,3,FALSE)</f>
        <v>0</v>
      </c>
      <c r="N3" s="178">
        <v>40</v>
      </c>
      <c r="P3" s="90"/>
      <c r="Q3" s="90"/>
      <c r="R3" s="112"/>
    </row>
    <row r="4" spans="1:18" s="59" customFormat="1" x14ac:dyDescent="0.5">
      <c r="A4" s="99" t="s">
        <v>221</v>
      </c>
      <c r="B4" s="96" t="s">
        <v>5</v>
      </c>
      <c r="C4" s="110">
        <f>SUM(D4:M4)</f>
        <v>1326</v>
      </c>
      <c r="D4" s="111">
        <f>VLOOKUP($A4,'Race 1'!B$3:D$40,3,FALSE)</f>
        <v>383</v>
      </c>
      <c r="E4" s="111">
        <f>VLOOKUP($A4,'Race 2'!B$3:D$51,3,FALSE)</f>
        <v>327</v>
      </c>
      <c r="F4" s="121">
        <f>VLOOKUP($A4,'Race 3'!B$3:D$61,3,FALSE)</f>
        <v>307</v>
      </c>
      <c r="G4" s="111">
        <f>VLOOKUP($A4,'Race 4'!B$3:D$61,3,FALSE)</f>
        <v>309</v>
      </c>
      <c r="H4" s="121">
        <f>VLOOKUP($A4,'Race 5'!B$3:D$61,3,FALSE)</f>
        <v>0</v>
      </c>
      <c r="I4" s="111">
        <f>VLOOKUP($A4,'Race 6'!B$3:D$61,3,FALSE)</f>
        <v>0</v>
      </c>
      <c r="J4" s="111">
        <f>VLOOKUP($A4,'Race 7'!B$3:D$61,3,FALSE)</f>
        <v>0</v>
      </c>
      <c r="K4" s="111">
        <f>VLOOKUP($A4,'Race 8'!B$3:D$61,3,FALSE)</f>
        <v>0</v>
      </c>
      <c r="L4" s="111">
        <f>VLOOKUP($A4,'Race 9'!B$3:D$61,3,FALSE)</f>
        <v>0</v>
      </c>
      <c r="M4" s="111">
        <f>VLOOKUP($A4,'Race 10'!B$3:D$61,3,FALSE)</f>
        <v>0</v>
      </c>
      <c r="N4" s="178">
        <v>30</v>
      </c>
      <c r="P4" s="90"/>
      <c r="Q4" s="90"/>
    </row>
    <row r="5" spans="1:18" s="59" customFormat="1" x14ac:dyDescent="0.5">
      <c r="A5" s="91" t="s">
        <v>196</v>
      </c>
      <c r="B5" s="89" t="s">
        <v>12</v>
      </c>
      <c r="C5" s="110">
        <f>SUM(D5:M5)</f>
        <v>1230</v>
      </c>
      <c r="D5" s="111">
        <f>VLOOKUP($A5,'Race 1'!B$3:D$40,3,FALSE)</f>
        <v>352</v>
      </c>
      <c r="E5" s="111">
        <f>VLOOKUP($A5,'Race 2'!B$3:D$51,3,FALSE)</f>
        <v>187</v>
      </c>
      <c r="F5" s="121">
        <f>VLOOKUP($A5,'Race 3'!B$3:D$61,3,FALSE)</f>
        <v>342</v>
      </c>
      <c r="G5" s="111">
        <f>VLOOKUP($A5,'Race 4'!B$3:D$61,3,FALSE)</f>
        <v>349</v>
      </c>
      <c r="H5" s="121">
        <f>VLOOKUP($A5,'Race 5'!B$3:D$61,3,FALSE)</f>
        <v>0</v>
      </c>
      <c r="I5" s="111">
        <f>VLOOKUP($A5,'Race 6'!B$3:D$61,3,FALSE)</f>
        <v>0</v>
      </c>
      <c r="J5" s="111">
        <f>VLOOKUP($A5,'Race 7'!B$3:D$61,3,FALSE)</f>
        <v>0</v>
      </c>
      <c r="K5" s="111">
        <f>VLOOKUP($A5,'Race 8'!B$3:D$61,3,FALSE)</f>
        <v>0</v>
      </c>
      <c r="L5" s="111">
        <f>VLOOKUP($A5,'Race 9'!B$3:D$61,3,FALSE)</f>
        <v>0</v>
      </c>
      <c r="M5" s="111">
        <f>VLOOKUP($A5,'Race 10'!B$3:D$61,3,FALSE)</f>
        <v>0</v>
      </c>
      <c r="N5" s="178">
        <v>20</v>
      </c>
      <c r="P5" s="90"/>
      <c r="Q5" s="90"/>
    </row>
    <row r="6" spans="1:18" s="59" customFormat="1" x14ac:dyDescent="0.5">
      <c r="A6" s="210" t="s">
        <v>211</v>
      </c>
      <c r="B6" s="211" t="s">
        <v>169</v>
      </c>
      <c r="C6" s="137">
        <f>SUM(D6:M6)</f>
        <v>1195</v>
      </c>
      <c r="D6" s="122">
        <f>VLOOKUP($A6,'Race 1'!B$3:D$40,3,FALSE)</f>
        <v>265</v>
      </c>
      <c r="E6" s="212">
        <f>VLOOKUP($A6,'Race 2'!B$3:D$51,3,FALSE)</f>
        <v>411</v>
      </c>
      <c r="F6" s="122">
        <f>VLOOKUP($A6,'Race 3'!B$3:D$61,3,FALSE)</f>
        <v>255</v>
      </c>
      <c r="G6" s="122">
        <f>VLOOKUP($A6,'Race 4'!B$3:D$61,3,FALSE)</f>
        <v>264</v>
      </c>
      <c r="H6" s="122">
        <f>VLOOKUP($A6,'Race 5'!B$3:D$61,3,FALSE)</f>
        <v>0</v>
      </c>
      <c r="I6" s="122">
        <f>VLOOKUP($A6,'Race 6'!B$3:D$61,3,FALSE)</f>
        <v>0</v>
      </c>
      <c r="J6" s="122">
        <f>VLOOKUP($A6,'Race 7'!B$3:D$61,3,FALSE)</f>
        <v>0</v>
      </c>
      <c r="K6" s="122">
        <f>VLOOKUP($A6,'Race 8'!B$3:D$61,3,FALSE)</f>
        <v>0</v>
      </c>
      <c r="L6" s="122">
        <f>VLOOKUP($A6,'Race 9'!B$3:D$61,3,FALSE)</f>
        <v>0</v>
      </c>
      <c r="M6" s="122">
        <f>VLOOKUP($A6,'Race 10'!B$3:D$61,3,FALSE)</f>
        <v>0</v>
      </c>
      <c r="N6" s="179">
        <v>10</v>
      </c>
      <c r="P6" s="106"/>
      <c r="Q6" s="106"/>
    </row>
    <row r="7" spans="1:18" s="59" customFormat="1" x14ac:dyDescent="0.5">
      <c r="A7" s="97" t="s">
        <v>194</v>
      </c>
      <c r="B7" s="98" t="s">
        <v>73</v>
      </c>
      <c r="C7" s="110">
        <f>SUM(D7:M7)</f>
        <v>1158</v>
      </c>
      <c r="D7" s="111">
        <f>VLOOKUP($A7,'Race 1'!B$3:D$40,3,FALSE)</f>
        <v>168</v>
      </c>
      <c r="E7" s="111">
        <f>VLOOKUP($A7,'Race 2'!B$3:D$51,3,FALSE)</f>
        <v>393</v>
      </c>
      <c r="F7" s="121">
        <f>VLOOKUP($A7,'Race 3'!B$3:D$61,3,FALSE)</f>
        <v>236</v>
      </c>
      <c r="G7" s="111">
        <f>VLOOKUP($A7,'Race 4'!B$3:D$61,3,FALSE)</f>
        <v>361</v>
      </c>
      <c r="H7" s="121">
        <f>VLOOKUP($A7,'Race 5'!B$3:D$61,3,FALSE)</f>
        <v>0</v>
      </c>
      <c r="I7" s="111">
        <f>VLOOKUP($A7,'Race 6'!B$3:D$61,3,FALSE)</f>
        <v>0</v>
      </c>
      <c r="J7" s="111">
        <f>VLOOKUP($A7,'Race 7'!B$3:D$61,3,FALSE)</f>
        <v>0</v>
      </c>
      <c r="K7" s="111">
        <f>VLOOKUP($A7,'Race 8'!B$3:D$61,3,FALSE)</f>
        <v>0</v>
      </c>
      <c r="L7" s="111">
        <f>VLOOKUP($A7,'Race 9'!B$3:D$61,3,FALSE)</f>
        <v>0</v>
      </c>
      <c r="M7" s="111">
        <f>VLOOKUP($A7,'Race 10'!B$3:D$61,3,FALSE)</f>
        <v>0</v>
      </c>
      <c r="N7" s="113"/>
      <c r="Q7" s="112"/>
    </row>
    <row r="8" spans="1:18" s="59" customFormat="1" x14ac:dyDescent="0.5">
      <c r="A8" s="91" t="s">
        <v>158</v>
      </c>
      <c r="B8" s="89" t="s">
        <v>62</v>
      </c>
      <c r="C8" s="110">
        <f>SUM(D8:M8)</f>
        <v>1127</v>
      </c>
      <c r="D8" s="111">
        <f>VLOOKUP($A8,'Race 1'!B$3:D$40,3,FALSE)</f>
        <v>227</v>
      </c>
      <c r="E8" s="111">
        <f>VLOOKUP($A8,'Race 2'!B$3:D$51,3,FALSE)</f>
        <v>253</v>
      </c>
      <c r="F8" s="121">
        <f>VLOOKUP($A8,'Race 3'!B$3:D$61,3,FALSE)</f>
        <v>352</v>
      </c>
      <c r="G8" s="111">
        <f>VLOOKUP($A8,'Race 4'!B$3:D$61,3,FALSE)</f>
        <v>295</v>
      </c>
      <c r="H8" s="121">
        <f>VLOOKUP($A8,'Race 5'!B$3:D$61,3,FALSE)</f>
        <v>0</v>
      </c>
      <c r="I8" s="111">
        <f>VLOOKUP($A8,'Race 6'!B$3:D$61,3,FALSE)</f>
        <v>0</v>
      </c>
      <c r="J8" s="111">
        <f>VLOOKUP($A8,'Race 7'!B$3:D$61,3,FALSE)</f>
        <v>0</v>
      </c>
      <c r="K8" s="111">
        <f>VLOOKUP($A8,'Race 8'!B$3:D$61,3,FALSE)</f>
        <v>0</v>
      </c>
      <c r="L8" s="111">
        <f>VLOOKUP($A8,'Race 9'!B$3:D$61,3,FALSE)</f>
        <v>0</v>
      </c>
      <c r="M8" s="111">
        <f>VLOOKUP($A8,'Race 10'!B$3:D$61,3,FALSE)</f>
        <v>0</v>
      </c>
      <c r="N8" s="113"/>
    </row>
    <row r="9" spans="1:18" s="59" customFormat="1" x14ac:dyDescent="0.5">
      <c r="A9" s="97" t="s">
        <v>216</v>
      </c>
      <c r="B9" s="98" t="s">
        <v>125</v>
      </c>
      <c r="C9" s="110">
        <f>SUM(D9:M9)</f>
        <v>1120</v>
      </c>
      <c r="D9" s="111">
        <f>VLOOKUP($A9,'Race 1'!B$3:D$40,3,FALSE)</f>
        <v>353</v>
      </c>
      <c r="E9" s="111">
        <f>VLOOKUP($A9,'Race 2'!B$3:D$51,3,FALSE)</f>
        <v>258</v>
      </c>
      <c r="F9" s="121">
        <f>VLOOKUP($A9,'Race 3'!B$3:D$61,3,FALSE)</f>
        <v>265</v>
      </c>
      <c r="G9" s="111">
        <f>VLOOKUP($A9,'Race 4'!B$3:D$61,3,FALSE)</f>
        <v>244</v>
      </c>
      <c r="H9" s="121">
        <f>VLOOKUP($A9,'Race 5'!B$3:D$61,3,FALSE)</f>
        <v>0</v>
      </c>
      <c r="I9" s="111">
        <f>VLOOKUP($A9,'Race 6'!B$3:D$61,3,FALSE)</f>
        <v>0</v>
      </c>
      <c r="J9" s="111">
        <f>VLOOKUP($A9,'Race 7'!B$3:D$61,3,FALSE)</f>
        <v>0</v>
      </c>
      <c r="K9" s="111">
        <f>VLOOKUP($A9,'Race 8'!B$3:D$61,3,FALSE)</f>
        <v>0</v>
      </c>
      <c r="L9" s="111">
        <f>VLOOKUP($A9,'Race 9'!B$3:D$61,3,FALSE)</f>
        <v>0</v>
      </c>
      <c r="M9" s="111">
        <f>VLOOKUP($A9,'Race 10'!B$3:D$61,3,FALSE)</f>
        <v>0</v>
      </c>
      <c r="N9" s="113"/>
    </row>
    <row r="10" spans="1:18" s="59" customFormat="1" x14ac:dyDescent="0.5">
      <c r="A10" s="99" t="s">
        <v>204</v>
      </c>
      <c r="B10" s="96" t="s">
        <v>46</v>
      </c>
      <c r="C10" s="110">
        <f>SUM(D10:M10)</f>
        <v>1103</v>
      </c>
      <c r="D10" s="111">
        <f>VLOOKUP($A10,'Race 1'!B$3:D$40,3,FALSE)</f>
        <v>230</v>
      </c>
      <c r="E10" s="111">
        <f>VLOOKUP($A10,'Race 2'!B$3:D$51,3,FALSE)</f>
        <v>223</v>
      </c>
      <c r="F10" s="121">
        <f>VLOOKUP($A10,'Race 3'!B$3:D$61,3,FALSE)</f>
        <v>300</v>
      </c>
      <c r="G10" s="111">
        <f>VLOOKUP($A10,'Race 4'!B$3:D$61,3,FALSE)</f>
        <v>350</v>
      </c>
      <c r="H10" s="121">
        <f>VLOOKUP($A10,'Race 5'!B$3:D$61,3,FALSE)</f>
        <v>0</v>
      </c>
      <c r="I10" s="111">
        <f>VLOOKUP($A10,'Race 6'!B$3:D$61,3,FALSE)</f>
        <v>0</v>
      </c>
      <c r="J10" s="111">
        <f>VLOOKUP($A10,'Race 7'!B$3:D$61,3,FALSE)</f>
        <v>0</v>
      </c>
      <c r="K10" s="111">
        <f>VLOOKUP($A10,'Race 8'!B$3:D$61,3,FALSE)</f>
        <v>0</v>
      </c>
      <c r="L10" s="113">
        <f>VLOOKUP($A10,'Race 9'!B$3:D$61,3,FALSE)</f>
        <v>0</v>
      </c>
      <c r="M10" s="111">
        <f>VLOOKUP($A10,'Race 10'!B$3:D$61,3,FALSE)</f>
        <v>0</v>
      </c>
      <c r="N10" s="113"/>
    </row>
    <row r="11" spans="1:18" s="59" customFormat="1" x14ac:dyDescent="0.5">
      <c r="A11" s="99" t="s">
        <v>203</v>
      </c>
      <c r="B11" s="96" t="s">
        <v>46</v>
      </c>
      <c r="C11" s="110">
        <f>SUM(D11:M11)</f>
        <v>1098</v>
      </c>
      <c r="D11" s="111">
        <f>VLOOKUP($A11,'Race 1'!B$3:D$40,3,FALSE)</f>
        <v>309</v>
      </c>
      <c r="E11" s="111">
        <f>VLOOKUP($A11,'Race 2'!B$3:D$51,3,FALSE)</f>
        <v>319</v>
      </c>
      <c r="F11" s="121">
        <f>VLOOKUP($A11,'Race 3'!B$3:D$61,3,FALSE)</f>
        <v>169</v>
      </c>
      <c r="G11" s="111">
        <f>VLOOKUP($A11,'Race 4'!B$3:D$61,3,FALSE)</f>
        <v>301</v>
      </c>
      <c r="H11" s="121">
        <f>VLOOKUP($A11,'Race 5'!B$3:D$61,3,FALSE)</f>
        <v>0</v>
      </c>
      <c r="I11" s="111">
        <f>VLOOKUP($A11,'Race 6'!B$3:D$61,3,FALSE)</f>
        <v>0</v>
      </c>
      <c r="J11" s="113">
        <f>VLOOKUP($A11,'Race 7'!B$3:D$61,3,FALSE)</f>
        <v>0</v>
      </c>
      <c r="K11" s="111">
        <f>VLOOKUP($A11,'Race 8'!B$3:D$61,3,FALSE)</f>
        <v>0</v>
      </c>
      <c r="L11" s="111">
        <f>VLOOKUP($A11,'Race 9'!B$3:D$61,3,FALSE)</f>
        <v>0</v>
      </c>
      <c r="M11" s="111">
        <f>VLOOKUP($A11,'Race 10'!B$3:D$61,3,FALSE)</f>
        <v>0</v>
      </c>
      <c r="N11" s="113"/>
    </row>
    <row r="12" spans="1:18" s="59" customFormat="1" x14ac:dyDescent="0.5">
      <c r="A12" s="91" t="s">
        <v>206</v>
      </c>
      <c r="B12" s="89" t="s">
        <v>90</v>
      </c>
      <c r="C12" s="110">
        <f>SUM(D12:M12)</f>
        <v>1097</v>
      </c>
      <c r="D12" s="111">
        <f>VLOOKUP($A12,'Race 1'!B$3:D$40,3,FALSE)</f>
        <v>239</v>
      </c>
      <c r="E12" s="111">
        <f>VLOOKUP($A12,'Race 2'!B$3:D$51,3,FALSE)</f>
        <v>251</v>
      </c>
      <c r="F12" s="121">
        <f>VLOOKUP($A12,'Race 3'!B$3:D$61,3,FALSE)</f>
        <v>305</v>
      </c>
      <c r="G12" s="113">
        <f>VLOOKUP($A12,'Race 4'!B$3:D$61,3,FALSE)</f>
        <v>302</v>
      </c>
      <c r="H12" s="121">
        <f>VLOOKUP($A12,'Race 5'!B$3:D$61,3,FALSE)</f>
        <v>0</v>
      </c>
      <c r="I12" s="111">
        <f>VLOOKUP($A12,'Race 6'!B$3:D$61,3,FALSE)</f>
        <v>0</v>
      </c>
      <c r="J12" s="111">
        <f>VLOOKUP($A12,'Race 7'!B$3:D$61,3,FALSE)</f>
        <v>0</v>
      </c>
      <c r="K12" s="111">
        <f>VLOOKUP($A12,'Race 8'!B$3:D$61,3,FALSE)</f>
        <v>0</v>
      </c>
      <c r="L12" s="113">
        <f>VLOOKUP($A12,'Race 9'!B$3:D$61,3,FALSE)</f>
        <v>0</v>
      </c>
      <c r="M12" s="111">
        <f>VLOOKUP($A12,'Race 10'!B$3:D$61,3,FALSE)</f>
        <v>0</v>
      </c>
      <c r="N12" s="113"/>
    </row>
    <row r="13" spans="1:18" s="59" customFormat="1" x14ac:dyDescent="0.5">
      <c r="A13" s="91" t="s">
        <v>163</v>
      </c>
      <c r="B13" s="89" t="s">
        <v>102</v>
      </c>
      <c r="C13" s="110">
        <f>SUM(D13:M13)</f>
        <v>1040</v>
      </c>
      <c r="D13" s="111">
        <f>VLOOKUP($A13,'Race 1'!B$3:D$40,3,FALSE)</f>
        <v>238</v>
      </c>
      <c r="E13" s="111">
        <f>VLOOKUP($A13,'Race 2'!B$3:D$51,3,FALSE)</f>
        <v>191</v>
      </c>
      <c r="F13" s="121">
        <f>VLOOKUP($A13,'Race 3'!B$3:D$61,3,FALSE)</f>
        <v>330</v>
      </c>
      <c r="G13" s="111">
        <f>VLOOKUP($A13,'Race 4'!B$3:D$61,3,FALSE)</f>
        <v>281</v>
      </c>
      <c r="H13" s="121">
        <f>VLOOKUP($A13,'Race 5'!B$3:D$61,3,FALSE)</f>
        <v>0</v>
      </c>
      <c r="I13" s="111">
        <f>VLOOKUP($A13,'Race 6'!B$3:D$61,3,FALSE)</f>
        <v>0</v>
      </c>
      <c r="J13" s="111">
        <f>VLOOKUP($A13,'Race 7'!B$3:D$61,3,FALSE)</f>
        <v>0</v>
      </c>
      <c r="K13" s="111">
        <f>VLOOKUP($A13,'Race 8'!B$3:D$61,3,FALSE)</f>
        <v>0</v>
      </c>
      <c r="L13" s="111">
        <f>VLOOKUP($A13,'Race 9'!B$3:D$61,3,FALSE)</f>
        <v>0</v>
      </c>
      <c r="M13" s="111">
        <f>VLOOKUP($A13,'Race 10'!B$3:D$61,3,FALSE)</f>
        <v>0</v>
      </c>
      <c r="N13" s="113"/>
    </row>
    <row r="14" spans="1:18" s="59" customFormat="1" x14ac:dyDescent="0.5">
      <c r="A14" s="91" t="s">
        <v>200</v>
      </c>
      <c r="B14" s="89" t="s">
        <v>13</v>
      </c>
      <c r="C14" s="110">
        <f>SUM(D14:M14)</f>
        <v>1024</v>
      </c>
      <c r="D14" s="111">
        <f>VLOOKUP($A14,'Race 1'!B$3:D$40,3,FALSE)</f>
        <v>258</v>
      </c>
      <c r="E14" s="111">
        <f>VLOOKUP($A14,'Race 2'!B$3:D$51,3,FALSE)</f>
        <v>251</v>
      </c>
      <c r="F14" s="121">
        <f>VLOOKUP($A14,'Race 3'!B$3:D$61,3,FALSE)</f>
        <v>254</v>
      </c>
      <c r="G14" s="111">
        <f>VLOOKUP($A14,'Race 4'!B$3:D$61,3,FALSE)</f>
        <v>261</v>
      </c>
      <c r="H14" s="121">
        <f>VLOOKUP($A14,'Race 5'!B$3:D$61,3,FALSE)</f>
        <v>0</v>
      </c>
      <c r="I14" s="111">
        <f>VLOOKUP($A14,'Race 6'!B$3:D$61,3,FALSE)</f>
        <v>0</v>
      </c>
      <c r="J14" s="113">
        <f>VLOOKUP($A14,'Race 7'!B$3:D$61,3,FALSE)</f>
        <v>0</v>
      </c>
      <c r="K14" s="111">
        <f>VLOOKUP($A14,'Race 8'!B$3:D$61,3,FALSE)</f>
        <v>0</v>
      </c>
      <c r="L14" s="111">
        <f>VLOOKUP($A14,'Race 9'!B$3:D$61,3,FALSE)</f>
        <v>0</v>
      </c>
      <c r="M14" s="111">
        <f>VLOOKUP($A14,'Race 10'!B$3:D$61,3,FALSE)</f>
        <v>0</v>
      </c>
      <c r="N14" s="113"/>
    </row>
    <row r="15" spans="1:18" s="59" customFormat="1" x14ac:dyDescent="0.5">
      <c r="A15" s="97" t="s">
        <v>209</v>
      </c>
      <c r="B15" s="98" t="s">
        <v>169</v>
      </c>
      <c r="C15" s="110">
        <f>SUM(D15:M15)</f>
        <v>1010</v>
      </c>
      <c r="D15" s="111">
        <f>VLOOKUP($A15,'Race 1'!B$3:D$40,3,FALSE)</f>
        <v>250</v>
      </c>
      <c r="E15" s="111">
        <f>VLOOKUP($A15,'Race 2'!B$3:D$51,3,FALSE)</f>
        <v>230</v>
      </c>
      <c r="F15" s="121">
        <f>VLOOKUP($A15,'Race 3'!B$3:D$61,3,FALSE)</f>
        <v>300</v>
      </c>
      <c r="G15" s="111">
        <f>VLOOKUP($A15,'Race 4'!B$3:D$61,3,FALSE)</f>
        <v>230</v>
      </c>
      <c r="H15" s="121">
        <f>VLOOKUP($A15,'Race 5'!B$3:D$61,3,FALSE)</f>
        <v>0</v>
      </c>
      <c r="I15" s="111">
        <f>VLOOKUP($A15,'Race 6'!B$3:D$61,3,FALSE)</f>
        <v>0</v>
      </c>
      <c r="J15" s="111">
        <f>VLOOKUP($A15,'Race 7'!B$3:D$61,3,FALSE)</f>
        <v>0</v>
      </c>
      <c r="K15" s="111">
        <f>VLOOKUP($A15,'Race 8'!B$3:D$61,3,FALSE)</f>
        <v>0</v>
      </c>
      <c r="L15" s="111">
        <f>VLOOKUP($A15,'Race 9'!B$3:D$61,3,FALSE)</f>
        <v>0</v>
      </c>
      <c r="M15" s="111">
        <f>VLOOKUP($A15,'Race 10'!B$3:D$61,3,FALSE)</f>
        <v>0</v>
      </c>
      <c r="N15" s="113"/>
    </row>
    <row r="16" spans="1:18" s="59" customFormat="1" x14ac:dyDescent="0.5">
      <c r="A16" s="97" t="s">
        <v>220</v>
      </c>
      <c r="B16" s="98" t="s">
        <v>113</v>
      </c>
      <c r="C16" s="110">
        <f>SUM(D16:M16)</f>
        <v>983</v>
      </c>
      <c r="D16" s="111">
        <f>VLOOKUP($A16,'Race 1'!B$3:D$40,3,FALSE)</f>
        <v>304</v>
      </c>
      <c r="E16" s="111">
        <f>VLOOKUP($A16,'Race 2'!B$3:D$51,3,FALSE)</f>
        <v>167</v>
      </c>
      <c r="F16" s="121">
        <f>VLOOKUP($A16,'Race 3'!B$3:D$61,3,FALSE)</f>
        <v>279</v>
      </c>
      <c r="G16" s="111">
        <f>VLOOKUP($A16,'Race 4'!B$3:D$61,3,FALSE)</f>
        <v>233</v>
      </c>
      <c r="H16" s="121">
        <f>VLOOKUP($A16,'Race 5'!B$3:D$61,3,FALSE)</f>
        <v>0</v>
      </c>
      <c r="I16" s="113">
        <f>VLOOKUP($A16,'Race 6'!B$3:D$61,3,FALSE)</f>
        <v>0</v>
      </c>
      <c r="J16" s="111">
        <f>VLOOKUP($A16,'Race 7'!B$3:D$61,3,FALSE)</f>
        <v>0</v>
      </c>
      <c r="K16" s="111">
        <f>VLOOKUP($A16,'Race 8'!B$3:D$61,3,FALSE)</f>
        <v>0</v>
      </c>
      <c r="L16" s="111">
        <f>VLOOKUP($A16,'Race 9'!B$3:D$61,3,FALSE)</f>
        <v>0</v>
      </c>
      <c r="M16" s="111">
        <f>VLOOKUP($A16,'Race 10'!B$3:D$61,3,FALSE)</f>
        <v>0</v>
      </c>
      <c r="N16" s="113"/>
    </row>
    <row r="17" spans="1:14" s="59" customFormat="1" x14ac:dyDescent="0.5">
      <c r="A17" s="97" t="s">
        <v>210</v>
      </c>
      <c r="B17" s="98" t="s">
        <v>169</v>
      </c>
      <c r="C17" s="110">
        <f>SUM(D17:M17)</f>
        <v>959</v>
      </c>
      <c r="D17" s="111">
        <f>VLOOKUP($A17,'Race 1'!B$3:D$40,3,FALSE)</f>
        <v>305</v>
      </c>
      <c r="E17" s="111">
        <f>VLOOKUP($A17,'Race 2'!B$3:D$51,3,FALSE)</f>
        <v>155</v>
      </c>
      <c r="F17" s="121">
        <f>VLOOKUP($A17,'Race 3'!B$3:D$61,3,FALSE)</f>
        <v>242</v>
      </c>
      <c r="G17" s="111">
        <f>VLOOKUP($A17,'Race 4'!B$3:D$61,3,FALSE)</f>
        <v>257</v>
      </c>
      <c r="H17" s="121">
        <f>VLOOKUP($A17,'Race 5'!B$3:D$61,3,FALSE)</f>
        <v>0</v>
      </c>
      <c r="I17" s="111">
        <f>VLOOKUP($A17,'Race 6'!B$3:D$61,3,FALSE)</f>
        <v>0</v>
      </c>
      <c r="J17" s="111">
        <f>VLOOKUP($A17,'Race 7'!B$3:D$61,3,FALSE)</f>
        <v>0</v>
      </c>
      <c r="K17" s="111">
        <f>VLOOKUP($A17,'Race 8'!B$3:D$61,3,FALSE)</f>
        <v>0</v>
      </c>
      <c r="L17" s="111">
        <f>VLOOKUP($A17,'Race 9'!B$3:D$61,3,FALSE)</f>
        <v>0</v>
      </c>
      <c r="M17" s="111">
        <f>VLOOKUP($A17,'Race 10'!B$3:D$61,3,FALSE)</f>
        <v>0</v>
      </c>
      <c r="N17" s="113"/>
    </row>
    <row r="18" spans="1:14" s="59" customFormat="1" x14ac:dyDescent="0.5">
      <c r="A18" s="97" t="s">
        <v>212</v>
      </c>
      <c r="B18" s="98" t="s">
        <v>169</v>
      </c>
      <c r="C18" s="110">
        <f>SUM(D18:M18)</f>
        <v>957</v>
      </c>
      <c r="D18" s="111">
        <f>VLOOKUP($A18,'Race 1'!B$3:D$40,3,FALSE)</f>
        <v>168</v>
      </c>
      <c r="E18" s="111">
        <f>VLOOKUP($A18,'Race 2'!B$3:D$51,3,FALSE)</f>
        <v>325</v>
      </c>
      <c r="F18" s="121">
        <f>VLOOKUP($A18,'Race 3'!B$3:D$61,3,FALSE)</f>
        <v>236</v>
      </c>
      <c r="G18" s="113">
        <f>VLOOKUP($A18,'Race 4'!B$3:D$61,3,FALSE)</f>
        <v>228</v>
      </c>
      <c r="H18" s="121">
        <f>VLOOKUP($A18,'Race 5'!B$3:D$61,3,FALSE)</f>
        <v>0</v>
      </c>
      <c r="I18" s="111">
        <f>VLOOKUP($A18,'Race 6'!B$3:D$61,3,FALSE)</f>
        <v>0</v>
      </c>
      <c r="J18" s="111">
        <f>VLOOKUP($A18,'Race 7'!B$3:D$61,3,FALSE)</f>
        <v>0</v>
      </c>
      <c r="K18" s="111">
        <f>VLOOKUP($A18,'Race 8'!B$3:D$61,3,FALSE)</f>
        <v>0</v>
      </c>
      <c r="L18" s="111">
        <f>VLOOKUP($A18,'Race 9'!B$3:D$61,3,FALSE)</f>
        <v>0</v>
      </c>
      <c r="M18" s="111">
        <f>VLOOKUP($A18,'Race 10'!B$3:D$61,3,FALSE)</f>
        <v>0</v>
      </c>
      <c r="N18" s="113"/>
    </row>
    <row r="19" spans="1:14" s="59" customFormat="1" x14ac:dyDescent="0.5">
      <c r="A19" s="97" t="s">
        <v>199</v>
      </c>
      <c r="B19" s="98" t="s">
        <v>74</v>
      </c>
      <c r="C19" s="110">
        <f>SUM(D19:M19)</f>
        <v>927</v>
      </c>
      <c r="D19" s="111">
        <f>VLOOKUP($A19,'Race 1'!B$3:D$40,3,FALSE)</f>
        <v>181</v>
      </c>
      <c r="E19" s="111">
        <f>VLOOKUP($A19,'Race 2'!B$3:D$51,3,FALSE)</f>
        <v>242</v>
      </c>
      <c r="F19" s="121">
        <f>VLOOKUP($A19,'Race 3'!B$3:D$61,3,FALSE)</f>
        <v>283</v>
      </c>
      <c r="G19" s="111">
        <f>VLOOKUP($A19,'Race 4'!B$3:D$61,3,FALSE)</f>
        <v>221</v>
      </c>
      <c r="H19" s="121">
        <f>VLOOKUP($A19,'Race 5'!B$3:D$61,3,FALSE)</f>
        <v>0</v>
      </c>
      <c r="I19" s="113">
        <f>VLOOKUP($A19,'Race 6'!B$3:D$61,3,FALSE)</f>
        <v>0</v>
      </c>
      <c r="J19" s="111">
        <f>VLOOKUP($A19,'Race 7'!B$3:D$61,3,FALSE)</f>
        <v>0</v>
      </c>
      <c r="K19" s="111">
        <f>VLOOKUP($A19,'Race 8'!B$3:D$61,3,FALSE)</f>
        <v>0</v>
      </c>
      <c r="L19" s="111">
        <f>VLOOKUP($A19,'Race 9'!B$3:D$61,3,FALSE)</f>
        <v>0</v>
      </c>
      <c r="M19" s="111">
        <f>VLOOKUP($A19,'Race 10'!B$3:D$61,3,FALSE)</f>
        <v>0</v>
      </c>
      <c r="N19" s="113"/>
    </row>
    <row r="20" spans="1:14" s="59" customFormat="1" x14ac:dyDescent="0.5">
      <c r="A20" s="97" t="s">
        <v>192</v>
      </c>
      <c r="B20" s="98" t="s">
        <v>120</v>
      </c>
      <c r="C20" s="110">
        <f>SUM(D20:M20)</f>
        <v>927</v>
      </c>
      <c r="D20" s="111">
        <f>VLOOKUP($A20,'Race 1'!B$3:D$40,3,FALSE)</f>
        <v>184</v>
      </c>
      <c r="E20" s="111">
        <f>VLOOKUP($A20,'Race 2'!B$3:D$51,3,FALSE)</f>
        <v>190</v>
      </c>
      <c r="F20" s="121">
        <f>VLOOKUP($A20,'Race 3'!B$3:D$61,3,FALSE)</f>
        <v>277</v>
      </c>
      <c r="G20" s="113">
        <f>VLOOKUP($A20,'Race 4'!B$3:D$61,3,FALSE)</f>
        <v>276</v>
      </c>
      <c r="H20" s="121">
        <f>VLOOKUP($A20,'Race 5'!B$3:D$61,3,FALSE)</f>
        <v>0</v>
      </c>
      <c r="I20" s="111">
        <f>VLOOKUP($A20,'Race 6'!B$3:D$61,3,FALSE)</f>
        <v>0</v>
      </c>
      <c r="J20" s="113">
        <f>VLOOKUP($A20,'Race 7'!B$3:D$61,3,FALSE)</f>
        <v>0</v>
      </c>
      <c r="K20" s="111">
        <f>VLOOKUP($A20,'Race 8'!B$3:D$61,3,FALSE)</f>
        <v>0</v>
      </c>
      <c r="L20" s="111">
        <f>VLOOKUP($A20,'Race 9'!B$3:D$61,3,FALSE)</f>
        <v>0</v>
      </c>
      <c r="M20" s="111">
        <f>VLOOKUP($A20,'Race 10'!B$3:D$61,3,FALSE)</f>
        <v>0</v>
      </c>
      <c r="N20" s="113"/>
    </row>
    <row r="21" spans="1:14" s="59" customFormat="1" x14ac:dyDescent="0.5">
      <c r="A21" s="97" t="s">
        <v>219</v>
      </c>
      <c r="B21" s="98" t="s">
        <v>93</v>
      </c>
      <c r="C21" s="110">
        <f>SUM(D21:M21)</f>
        <v>915</v>
      </c>
      <c r="D21" s="111">
        <f>VLOOKUP($A21,'Race 1'!B$3:D$40,3,FALSE)</f>
        <v>178</v>
      </c>
      <c r="E21" s="111">
        <f>VLOOKUP($A21,'Race 2'!B$3:D$51,3,FALSE)</f>
        <v>169</v>
      </c>
      <c r="F21" s="121">
        <f>VLOOKUP($A21,'Race 3'!B$3:D$61,3,FALSE)</f>
        <v>245</v>
      </c>
      <c r="G21" s="111">
        <f>VLOOKUP($A21,'Race 4'!B$3:D$61,3,FALSE)</f>
        <v>323</v>
      </c>
      <c r="H21" s="121">
        <f>VLOOKUP($A21,'Race 5'!B$3:D$61,3,FALSE)</f>
        <v>0</v>
      </c>
      <c r="I21" s="111">
        <f>VLOOKUP($A21,'Race 6'!B$3:D$61,3,FALSE)</f>
        <v>0</v>
      </c>
      <c r="J21" s="113">
        <f>VLOOKUP($A21,'Race 7'!B$3:D$61,3,FALSE)</f>
        <v>0</v>
      </c>
      <c r="K21" s="111">
        <f>VLOOKUP($A21,'Race 8'!B$3:D$61,3,FALSE)</f>
        <v>0</v>
      </c>
      <c r="L21" s="111">
        <f>VLOOKUP($A21,'Race 9'!B$3:D$61,3,FALSE)</f>
        <v>0</v>
      </c>
      <c r="M21" s="111">
        <f>VLOOKUP($A21,'Race 10'!B$3:D$61,3,FALSE)</f>
        <v>0</v>
      </c>
      <c r="N21" s="113"/>
    </row>
    <row r="22" spans="1:14" s="59" customFormat="1" x14ac:dyDescent="0.5">
      <c r="A22" s="91" t="s">
        <v>188</v>
      </c>
      <c r="B22" s="89" t="s">
        <v>111</v>
      </c>
      <c r="C22" s="110">
        <f>SUM(D22:M22)</f>
        <v>914</v>
      </c>
      <c r="D22" s="111">
        <f>VLOOKUP($A22,'Race 1'!B$3:D$40,3,FALSE)</f>
        <v>321</v>
      </c>
      <c r="E22" s="111">
        <f>VLOOKUP($A22,'Race 2'!B$3:D$51,3,FALSE)</f>
        <v>258</v>
      </c>
      <c r="F22" s="121">
        <f>VLOOKUP($A22,'Race 3'!B$3:D$61,3,FALSE)</f>
        <v>166</v>
      </c>
      <c r="G22" s="113">
        <f>VLOOKUP($A22,'Race 4'!B$3:D$61,3,FALSE)</f>
        <v>169</v>
      </c>
      <c r="H22" s="121">
        <f>VLOOKUP($A22,'Race 5'!B$3:D$61,3,FALSE)</f>
        <v>0</v>
      </c>
      <c r="I22" s="111">
        <f>VLOOKUP($A22,'Race 6'!B$3:D$61,3,FALSE)</f>
        <v>0</v>
      </c>
      <c r="J22" s="111">
        <f>VLOOKUP($A22,'Race 7'!B$3:D$61,3,FALSE)</f>
        <v>0</v>
      </c>
      <c r="K22" s="111">
        <f>VLOOKUP($A22,'Race 8'!B$3:D$61,3,FALSE)</f>
        <v>0</v>
      </c>
      <c r="L22" s="111">
        <f>VLOOKUP($A22,'Race 9'!B$3:D$61,3,FALSE)</f>
        <v>0</v>
      </c>
      <c r="M22" s="111">
        <f>VLOOKUP($A22,'Race 10'!B$3:D$61,3,FALSE)</f>
        <v>0</v>
      </c>
      <c r="N22" s="113"/>
    </row>
    <row r="23" spans="1:14" s="59" customFormat="1" x14ac:dyDescent="0.5">
      <c r="A23" s="97" t="s">
        <v>205</v>
      </c>
      <c r="B23" s="98" t="s">
        <v>5</v>
      </c>
      <c r="C23" s="110">
        <f>SUM(D23:M23)</f>
        <v>895</v>
      </c>
      <c r="D23" s="111">
        <f>VLOOKUP($A23,'Race 1'!B$3:D$40,3,FALSE)</f>
        <v>245</v>
      </c>
      <c r="E23" s="111">
        <f>VLOOKUP($A23,'Race 2'!B$3:D$51,3,FALSE)</f>
        <v>258</v>
      </c>
      <c r="F23" s="121">
        <f>VLOOKUP($A23,'Race 3'!B$3:D$61,3,FALSE)</f>
        <v>161</v>
      </c>
      <c r="G23" s="111">
        <f>VLOOKUP($A23,'Race 4'!B$3:D$61,3,FALSE)</f>
        <v>231</v>
      </c>
      <c r="H23" s="121">
        <f>VLOOKUP($A23,'Race 5'!B$3:D$61,3,FALSE)</f>
        <v>0</v>
      </c>
      <c r="I23" s="111">
        <f>VLOOKUP($A23,'Race 6'!B$3:D$61,3,FALSE)</f>
        <v>0</v>
      </c>
      <c r="J23" s="111">
        <f>VLOOKUP($A23,'Race 7'!B$3:D$61,3,FALSE)</f>
        <v>0</v>
      </c>
      <c r="K23" s="111">
        <f>VLOOKUP($A23,'Race 8'!B$3:D$61,3,FALSE)</f>
        <v>0</v>
      </c>
      <c r="L23" s="111">
        <f>VLOOKUP($A23,'Race 9'!B$3:D$61,3,FALSE)</f>
        <v>0</v>
      </c>
      <c r="M23" s="111">
        <f>VLOOKUP($A23,'Race 10'!B$3:D$61,3,FALSE)</f>
        <v>0</v>
      </c>
      <c r="N23" s="113"/>
    </row>
    <row r="24" spans="1:14" s="59" customFormat="1" x14ac:dyDescent="0.5">
      <c r="A24" s="97" t="s">
        <v>207</v>
      </c>
      <c r="B24" s="98" t="s">
        <v>16</v>
      </c>
      <c r="C24" s="110">
        <f>SUM(D24:M24)</f>
        <v>880</v>
      </c>
      <c r="D24" s="111">
        <f>VLOOKUP($A24,'Race 1'!B$3:D$40,3,FALSE)</f>
        <v>230</v>
      </c>
      <c r="E24" s="111">
        <f>VLOOKUP($A24,'Race 2'!B$3:D$51,3,FALSE)</f>
        <v>217</v>
      </c>
      <c r="F24" s="121">
        <f>VLOOKUP($A24,'Race 3'!B$3:D$61,3,FALSE)</f>
        <v>229</v>
      </c>
      <c r="G24" s="111">
        <f>VLOOKUP($A24,'Race 4'!B$3:D$61,3,FALSE)</f>
        <v>204</v>
      </c>
      <c r="H24" s="121">
        <f>VLOOKUP($A24,'Race 5'!B$3:D$61,3,FALSE)</f>
        <v>0</v>
      </c>
      <c r="I24" s="113">
        <f>VLOOKUP($A24,'Race 6'!B$3:D$61,3,FALSE)</f>
        <v>0</v>
      </c>
      <c r="J24" s="113">
        <f>VLOOKUP($A24,'Race 7'!B$3:D$61,3,FALSE)</f>
        <v>0</v>
      </c>
      <c r="K24" s="111">
        <f>VLOOKUP($A24,'Race 8'!B$3:D$61,3,FALSE)</f>
        <v>0</v>
      </c>
      <c r="L24" s="111">
        <f>VLOOKUP($A24,'Race 9'!B$3:D$61,3,FALSE)</f>
        <v>0</v>
      </c>
      <c r="M24" s="111">
        <f>VLOOKUP($A24,'Race 10'!B$3:D$61,3,FALSE)</f>
        <v>0</v>
      </c>
      <c r="N24" s="113"/>
    </row>
    <row r="25" spans="1:14" s="59" customFormat="1" x14ac:dyDescent="0.5">
      <c r="A25" s="91" t="s">
        <v>195</v>
      </c>
      <c r="B25" s="89" t="s">
        <v>73</v>
      </c>
      <c r="C25" s="110">
        <f>SUM(D25:M25)</f>
        <v>865</v>
      </c>
      <c r="D25" s="111">
        <f>VLOOKUP($A25,'Race 1'!B$3:D$40,3,FALSE)</f>
        <v>253</v>
      </c>
      <c r="E25" s="111">
        <f>VLOOKUP($A25,'Race 2'!B$3:D$51,3,FALSE)</f>
        <v>257</v>
      </c>
      <c r="F25" s="121">
        <f>VLOOKUP($A25,'Race 3'!B$3:D$61,3,FALSE)</f>
        <v>147</v>
      </c>
      <c r="G25" s="113">
        <f>VLOOKUP($A25,'Race 4'!B$3:D$61,3,FALSE)</f>
        <v>208</v>
      </c>
      <c r="H25" s="121">
        <f>VLOOKUP($A25,'Race 5'!B$3:D$61,3,FALSE)</f>
        <v>0</v>
      </c>
      <c r="I25" s="113">
        <f>VLOOKUP($A25,'Race 6'!B$3:D$61,3,FALSE)</f>
        <v>0</v>
      </c>
      <c r="J25" s="113">
        <f>VLOOKUP($A25,'Race 7'!B$3:D$61,3,FALSE)</f>
        <v>0</v>
      </c>
      <c r="K25" s="111">
        <f>VLOOKUP($A25,'Race 8'!B$3:D$61,3,FALSE)</f>
        <v>0</v>
      </c>
      <c r="L25" s="111">
        <f>VLOOKUP($A25,'Race 9'!B$3:D$61,3,FALSE)</f>
        <v>0</v>
      </c>
      <c r="M25" s="111">
        <f>VLOOKUP($A25,'Race 10'!B$3:D$61,3,FALSE)</f>
        <v>0</v>
      </c>
      <c r="N25" s="113"/>
    </row>
    <row r="26" spans="1:14" s="59" customFormat="1" x14ac:dyDescent="0.5">
      <c r="A26" s="99" t="s">
        <v>159</v>
      </c>
      <c r="B26" s="96" t="s">
        <v>5</v>
      </c>
      <c r="C26" s="110">
        <f>SUM(D26:M26)</f>
        <v>821</v>
      </c>
      <c r="D26" s="111">
        <f>VLOOKUP($A26,'Race 1'!B$3:D$40,3,FALSE)</f>
        <v>176</v>
      </c>
      <c r="E26" s="111">
        <f>VLOOKUP($A26,'Race 2'!B$3:D$51,3,FALSE)</f>
        <v>265</v>
      </c>
      <c r="F26" s="121">
        <f>VLOOKUP($A26,'Race 3'!B$3:D$61,3,FALSE)</f>
        <v>221</v>
      </c>
      <c r="G26" s="113">
        <f>VLOOKUP($A26,'Race 4'!B$3:D$61,3,FALSE)</f>
        <v>159</v>
      </c>
      <c r="H26" s="121">
        <f>VLOOKUP($A26,'Race 5'!B$3:D$61,3,FALSE)</f>
        <v>0</v>
      </c>
      <c r="I26" s="113">
        <f>VLOOKUP($A26,'Race 6'!B$3:D$61,3,FALSE)</f>
        <v>0</v>
      </c>
      <c r="J26" s="111">
        <f>VLOOKUP($A26,'Race 7'!B$3:D$61,3,FALSE)</f>
        <v>0</v>
      </c>
      <c r="K26" s="111">
        <f>VLOOKUP($A26,'Race 8'!B$3:D$61,3,FALSE)</f>
        <v>0</v>
      </c>
      <c r="L26" s="111">
        <f>VLOOKUP($A26,'Race 9'!B$3:D$61,3,FALSE)</f>
        <v>0</v>
      </c>
      <c r="M26" s="113">
        <f>VLOOKUP($A26,'Race 10'!B$3:D$61,3,FALSE)</f>
        <v>0</v>
      </c>
      <c r="N26" s="113"/>
    </row>
    <row r="27" spans="1:14" s="59" customFormat="1" x14ac:dyDescent="0.5">
      <c r="A27" s="91" t="s">
        <v>198</v>
      </c>
      <c r="B27" s="89" t="s">
        <v>74</v>
      </c>
      <c r="C27" s="110">
        <f>SUM(D27:M27)</f>
        <v>777</v>
      </c>
      <c r="D27" s="111">
        <f>VLOOKUP($A27,'Race 1'!B$3:D$40,3,FALSE)</f>
        <v>64</v>
      </c>
      <c r="E27" s="111">
        <f>VLOOKUP($A27,'Race 2'!B$3:D$51,3,FALSE)</f>
        <v>299</v>
      </c>
      <c r="F27" s="121">
        <f>VLOOKUP($A27,'Race 3'!B$3:D$61,3,FALSE)</f>
        <v>143</v>
      </c>
      <c r="G27" s="113">
        <f>VLOOKUP($A27,'Race 4'!B$3:D$61,3,FALSE)</f>
        <v>271</v>
      </c>
      <c r="H27" s="121">
        <f>VLOOKUP($A27,'Race 5'!B$3:D$61,3,FALSE)</f>
        <v>0</v>
      </c>
      <c r="I27" s="111">
        <f>VLOOKUP($A27,'Race 6'!B$3:D$61,3,FALSE)</f>
        <v>0</v>
      </c>
      <c r="J27" s="111">
        <f>VLOOKUP($A27,'Race 7'!B$3:D$61,3,FALSE)</f>
        <v>0</v>
      </c>
      <c r="K27" s="111">
        <f>VLOOKUP($A27,'Race 8'!B$3:D$61,3,FALSE)</f>
        <v>0</v>
      </c>
      <c r="L27" s="111">
        <f>VLOOKUP($A27,'Race 9'!B$3:D$61,3,FALSE)</f>
        <v>0</v>
      </c>
      <c r="M27" s="111">
        <f>VLOOKUP($A27,'Race 10'!B$3:D$61,3,FALSE)</f>
        <v>0</v>
      </c>
      <c r="N27" s="113"/>
    </row>
    <row r="28" spans="1:14" s="59" customFormat="1" x14ac:dyDescent="0.5">
      <c r="A28" s="91" t="s">
        <v>213</v>
      </c>
      <c r="B28" s="89" t="s">
        <v>6</v>
      </c>
      <c r="C28" s="110">
        <f>SUM(D28:M28)</f>
        <v>759</v>
      </c>
      <c r="D28" s="111">
        <f>VLOOKUP($A28,'Race 1'!B$3:D$40,3,FALSE)</f>
        <v>238</v>
      </c>
      <c r="E28" s="111">
        <f>VLOOKUP($A28,'Race 2'!B$3:D$51,3,FALSE)</f>
        <v>229</v>
      </c>
      <c r="F28" s="121">
        <f>VLOOKUP($A28,'Race 3'!B$3:D$61,3,FALSE)</f>
        <v>139</v>
      </c>
      <c r="G28" s="113">
        <f>VLOOKUP($A28,'Race 4'!B$3:D$61,3,FALSE)</f>
        <v>153</v>
      </c>
      <c r="H28" s="121">
        <f>VLOOKUP($A28,'Race 5'!B$3:D$61,3,FALSE)</f>
        <v>0</v>
      </c>
      <c r="I28" s="113">
        <f>VLOOKUP($A28,'Race 6'!B$3:D$61,3,FALSE)</f>
        <v>0</v>
      </c>
      <c r="J28" s="111">
        <f>VLOOKUP($A28,'Race 7'!B$3:D$61,3,FALSE)</f>
        <v>0</v>
      </c>
      <c r="K28" s="111">
        <f>VLOOKUP($A28,'Race 8'!B$3:D$61,3,FALSE)</f>
        <v>0</v>
      </c>
      <c r="L28" s="111">
        <f>VLOOKUP($A28,'Race 9'!B$3:D$61,3,FALSE)</f>
        <v>0</v>
      </c>
      <c r="M28" s="111">
        <f>VLOOKUP($A28,'Race 10'!B$3:D$61,3,FALSE)</f>
        <v>0</v>
      </c>
      <c r="N28" s="113"/>
    </row>
    <row r="29" spans="1:14" s="59" customFormat="1" x14ac:dyDescent="0.5">
      <c r="A29" s="91" t="s">
        <v>208</v>
      </c>
      <c r="B29" s="89" t="s">
        <v>11</v>
      </c>
      <c r="C29" s="110">
        <f>SUM(D29:M29)</f>
        <v>759</v>
      </c>
      <c r="D29" s="111">
        <f>VLOOKUP($A29,'Race 1'!B$3:D$40,3,FALSE)</f>
        <v>249</v>
      </c>
      <c r="E29" s="111">
        <f>VLOOKUP($A29,'Race 2'!B$3:D$51,3,FALSE)</f>
        <v>70</v>
      </c>
      <c r="F29" s="121">
        <f>VLOOKUP($A29,'Race 3'!B$3:D$61,3,FALSE)</f>
        <v>171</v>
      </c>
      <c r="G29" s="113">
        <f>VLOOKUP($A29,'Race 4'!B$3:D$61,3,FALSE)</f>
        <v>269</v>
      </c>
      <c r="H29" s="121">
        <f>VLOOKUP($A29,'Race 5'!B$3:D$61,3,FALSE)</f>
        <v>0</v>
      </c>
      <c r="I29" s="111">
        <f>VLOOKUP($A29,'Race 6'!B$3:D$61,3,FALSE)</f>
        <v>0</v>
      </c>
      <c r="J29" s="111">
        <f>VLOOKUP($A29,'Race 7'!B$3:D$61,3,FALSE)</f>
        <v>0</v>
      </c>
      <c r="K29" s="111">
        <f>VLOOKUP($A29,'Race 8'!B$3:D$61,3,FALSE)</f>
        <v>0</v>
      </c>
      <c r="L29" s="113">
        <f>VLOOKUP($A29,'Race 9'!B$3:D$61,3,FALSE)</f>
        <v>0</v>
      </c>
      <c r="M29" s="113">
        <f>VLOOKUP($A29,'Race 10'!B$3:D$61,3,FALSE)</f>
        <v>0</v>
      </c>
      <c r="N29" s="113"/>
    </row>
    <row r="30" spans="1:14" s="59" customFormat="1" x14ac:dyDescent="0.5">
      <c r="A30" s="97" t="s">
        <v>191</v>
      </c>
      <c r="B30" s="98" t="s">
        <v>120</v>
      </c>
      <c r="C30" s="110">
        <f>SUM(D30:M30)</f>
        <v>749</v>
      </c>
      <c r="D30" s="111">
        <f>VLOOKUP($A30,'Race 1'!B$3:D$40,3,FALSE)</f>
        <v>181</v>
      </c>
      <c r="E30" s="111">
        <f>VLOOKUP($A30,'Race 2'!B$3:D$51,3,FALSE)</f>
        <v>178</v>
      </c>
      <c r="F30" s="121">
        <f>VLOOKUP($A30,'Race 3'!B$3:D$61,3,FALSE)</f>
        <v>232</v>
      </c>
      <c r="G30" s="111">
        <f>VLOOKUP($A30,'Race 4'!B$3:D$61,3,FALSE)</f>
        <v>158</v>
      </c>
      <c r="H30" s="121">
        <f>VLOOKUP($A30,'Race 5'!B$3:D$61,3,FALSE)</f>
        <v>0</v>
      </c>
      <c r="I30" s="111">
        <f>VLOOKUP($A30,'Race 6'!B$3:D$61,3,FALSE)</f>
        <v>0</v>
      </c>
      <c r="J30" s="113">
        <f>VLOOKUP($A30,'Race 7'!B$3:D$61,3,FALSE)</f>
        <v>0</v>
      </c>
      <c r="K30" s="111">
        <f>VLOOKUP($A30,'Race 8'!B$3:D$61,3,FALSE)</f>
        <v>0</v>
      </c>
      <c r="L30" s="113">
        <f>VLOOKUP($A30,'Race 9'!B$3:D$61,3,FALSE)</f>
        <v>0</v>
      </c>
      <c r="M30" s="111">
        <f>VLOOKUP($A30,'Race 10'!B$3:D$61,3,FALSE)</f>
        <v>0</v>
      </c>
      <c r="N30" s="113"/>
    </row>
    <row r="31" spans="1:14" s="59" customFormat="1" x14ac:dyDescent="0.5">
      <c r="A31" s="91" t="s">
        <v>201</v>
      </c>
      <c r="B31" s="89" t="s">
        <v>13</v>
      </c>
      <c r="C31" s="110">
        <f>SUM(D31:M31)</f>
        <v>701</v>
      </c>
      <c r="D31" s="111">
        <f>VLOOKUP($A31,'Race 1'!B$3:D$40,3,FALSE)</f>
        <v>64</v>
      </c>
      <c r="E31" s="111">
        <f>VLOOKUP($A31,'Race 2'!B$3:D$51,3,FALSE)</f>
        <v>165</v>
      </c>
      <c r="F31" s="121">
        <f>VLOOKUP($A31,'Race 3'!B$3:D$61,3,FALSE)</f>
        <v>167</v>
      </c>
      <c r="G31" s="111">
        <f>VLOOKUP($A31,'Race 4'!B$3:D$61,3,FALSE)</f>
        <v>305</v>
      </c>
      <c r="H31" s="121">
        <f>VLOOKUP($A31,'Race 5'!B$3:D$61,3,FALSE)</f>
        <v>0</v>
      </c>
      <c r="I31" s="113">
        <f>VLOOKUP($A31,'Race 6'!B$3:D$61,3,FALSE)</f>
        <v>0</v>
      </c>
      <c r="J31" s="113">
        <f>VLOOKUP($A31,'Race 7'!B$3:D$61,3,FALSE)</f>
        <v>0</v>
      </c>
      <c r="K31" s="111">
        <f>VLOOKUP($A31,'Race 8'!B$3:D$61,3,FALSE)</f>
        <v>0</v>
      </c>
      <c r="L31" s="113">
        <f>VLOOKUP($A31,'Race 9'!B$3:D$61,3,FALSE)</f>
        <v>0</v>
      </c>
      <c r="M31" s="113">
        <f>VLOOKUP($A31,'Race 10'!B$3:D$61,3,FALSE)</f>
        <v>0</v>
      </c>
      <c r="N31" s="113"/>
    </row>
    <row r="32" spans="1:14" s="59" customFormat="1" x14ac:dyDescent="0.5">
      <c r="A32" s="97" t="s">
        <v>190</v>
      </c>
      <c r="B32" s="98" t="s">
        <v>120</v>
      </c>
      <c r="C32" s="110">
        <f>SUM(D32:M32)</f>
        <v>664</v>
      </c>
      <c r="D32" s="111">
        <f>VLOOKUP($A32,'Race 1'!B$3:D$40,3,FALSE)</f>
        <v>175</v>
      </c>
      <c r="E32" s="111">
        <f>VLOOKUP($A32,'Race 2'!B$3:D$51,3,FALSE)</f>
        <v>169</v>
      </c>
      <c r="F32" s="121">
        <f>VLOOKUP($A32,'Race 3'!B$3:D$61,3,FALSE)</f>
        <v>162</v>
      </c>
      <c r="G32" s="111">
        <f>VLOOKUP($A32,'Race 4'!B$3:D$61,3,FALSE)</f>
        <v>158</v>
      </c>
      <c r="H32" s="121">
        <f>VLOOKUP($A32,'Race 5'!B$3:D$61,3,FALSE)</f>
        <v>0</v>
      </c>
      <c r="I32" s="113">
        <f>VLOOKUP($A32,'Race 6'!B$3:D$61,3,FALSE)</f>
        <v>0</v>
      </c>
      <c r="J32" s="113">
        <f>VLOOKUP($A32,'Race 7'!B$3:D$61,3,FALSE)</f>
        <v>0</v>
      </c>
      <c r="K32" s="111">
        <f>VLOOKUP($A32,'Race 8'!B$3:D$61,3,FALSE)</f>
        <v>0</v>
      </c>
      <c r="L32" s="113">
        <f>VLOOKUP($A32,'Race 9'!B$3:D$61,3,FALSE)</f>
        <v>0</v>
      </c>
      <c r="M32" s="113">
        <f>VLOOKUP($A32,'Race 10'!B$3:D$61,3,FALSE)</f>
        <v>0</v>
      </c>
      <c r="N32" s="113"/>
    </row>
    <row r="33" spans="1:14" s="59" customFormat="1" x14ac:dyDescent="0.5">
      <c r="A33" s="91" t="s">
        <v>202</v>
      </c>
      <c r="B33" s="89" t="s">
        <v>13</v>
      </c>
      <c r="C33" s="110">
        <f>SUM(D33:M33)</f>
        <v>626</v>
      </c>
      <c r="D33" s="111">
        <f>VLOOKUP($A33,'Race 1'!B$3:D$40,3,FALSE)</f>
        <v>186</v>
      </c>
      <c r="E33" s="111">
        <f>VLOOKUP($A33,'Race 2'!B$3:D$51,3,FALSE)</f>
        <v>94</v>
      </c>
      <c r="F33" s="121">
        <f>VLOOKUP($A33,'Race 3'!B$3:D$61,3,FALSE)</f>
        <v>165</v>
      </c>
      <c r="G33" s="111">
        <f>VLOOKUP($A33,'Race 4'!B$3:D$61,3,FALSE)</f>
        <v>181</v>
      </c>
      <c r="H33" s="121">
        <f>VLOOKUP($A33,'Race 5'!B$3:D$61,3,FALSE)</f>
        <v>0</v>
      </c>
      <c r="I33" s="111">
        <f>VLOOKUP($A33,'Race 6'!B$3:D$61,3,FALSE)</f>
        <v>0</v>
      </c>
      <c r="J33" s="111">
        <f>VLOOKUP($A33,'Race 7'!B$3:D$61,3,FALSE)</f>
        <v>0</v>
      </c>
      <c r="K33" s="111">
        <f>VLOOKUP($A33,'Race 8'!B$3:D$61,3,FALSE)</f>
        <v>0</v>
      </c>
      <c r="L33" s="111">
        <f>VLOOKUP($A33,'Race 9'!B$3:D$61,3,FALSE)</f>
        <v>0</v>
      </c>
      <c r="M33" s="111">
        <f>VLOOKUP($A33,'Race 10'!B$3:D$61,3,FALSE)</f>
        <v>0</v>
      </c>
      <c r="N33" s="113"/>
    </row>
    <row r="34" spans="1:14" x14ac:dyDescent="0.5">
      <c r="A34" s="89" t="s">
        <v>214</v>
      </c>
      <c r="B34" s="89" t="s">
        <v>89</v>
      </c>
      <c r="C34" s="110">
        <f>SUM(D34:M34)</f>
        <v>564</v>
      </c>
      <c r="D34" s="111">
        <f>VLOOKUP($A34,'Race 1'!B$3:D$40,3,FALSE)</f>
        <v>99</v>
      </c>
      <c r="E34" s="111">
        <f>VLOOKUP($A34,'Race 2'!B$3:D$51,3,FALSE)</f>
        <v>182</v>
      </c>
      <c r="F34" s="121">
        <f>VLOOKUP($A34,'Race 3'!B$3:D$61,3,FALSE)</f>
        <v>93</v>
      </c>
      <c r="G34" s="111">
        <f>VLOOKUP($A34,'Race 4'!B$3:D$61,3,FALSE)</f>
        <v>190</v>
      </c>
      <c r="H34" s="121">
        <f>VLOOKUP($A34,'Race 5'!B$3:D$61,3,FALSE)</f>
        <v>0</v>
      </c>
      <c r="I34" s="111">
        <f>VLOOKUP($A34,'Race 6'!B$3:D$61,3,FALSE)</f>
        <v>0</v>
      </c>
      <c r="J34" s="111">
        <f>VLOOKUP($A34,'Race 7'!B$3:D$61,3,FALSE)</f>
        <v>0</v>
      </c>
      <c r="K34" s="111">
        <f>VLOOKUP($A34,'Race 8'!B$3:D$61,3,FALSE)</f>
        <v>0</v>
      </c>
      <c r="L34" s="111">
        <f>VLOOKUP($A34,'Race 9'!B$3:D$61,3,FALSE)</f>
        <v>0</v>
      </c>
      <c r="M34" s="113">
        <f>VLOOKUP($A34,'Race 10'!B$3:D$61,3,FALSE)</f>
        <v>0</v>
      </c>
      <c r="N34" s="85"/>
    </row>
    <row r="35" spans="1:14" x14ac:dyDescent="0.5">
      <c r="A35" s="89" t="s">
        <v>189</v>
      </c>
      <c r="B35" s="89" t="s">
        <v>111</v>
      </c>
      <c r="C35" s="110">
        <f>SUM(D35:M35)</f>
        <v>547</v>
      </c>
      <c r="D35" s="111">
        <f>VLOOKUP($A35,'Race 1'!B$3:D$40,3,FALSE)</f>
        <v>80</v>
      </c>
      <c r="E35" s="111">
        <f>VLOOKUP($A35,'Race 2'!B$3:D$51,3,FALSE)</f>
        <v>183</v>
      </c>
      <c r="F35" s="121">
        <f>VLOOKUP($A35,'Race 3'!B$3:D$61,3,FALSE)</f>
        <v>99</v>
      </c>
      <c r="G35" s="111">
        <f>VLOOKUP($A35,'Race 4'!B$3:D$61,3,FALSE)</f>
        <v>185</v>
      </c>
      <c r="H35" s="121">
        <f>VLOOKUP($A35,'Race 5'!B$3:D$61,3,FALSE)</f>
        <v>0</v>
      </c>
      <c r="I35" s="113">
        <f>VLOOKUP($A35,'Race 6'!B$3:D$61,3,FALSE)</f>
        <v>0</v>
      </c>
      <c r="J35" s="113">
        <f>VLOOKUP($A35,'Race 7'!B$3:D$61,3,FALSE)</f>
        <v>0</v>
      </c>
      <c r="K35" s="111">
        <f>VLOOKUP($A35,'Race 8'!B$3:D$61,3,FALSE)</f>
        <v>0</v>
      </c>
      <c r="L35" s="111">
        <f>VLOOKUP($A35,'Race 9'!B$3:D$61,3,FALSE)</f>
        <v>0</v>
      </c>
      <c r="M35" s="111">
        <f>VLOOKUP($A35,'Race 10'!B$3:D$61,3,FALSE)</f>
        <v>0</v>
      </c>
      <c r="N35" s="85"/>
    </row>
    <row r="36" spans="1:14" x14ac:dyDescent="0.5">
      <c r="A36" s="98" t="s">
        <v>193</v>
      </c>
      <c r="B36" s="98" t="s">
        <v>73</v>
      </c>
      <c r="C36" s="110">
        <f>SUM(D36:M36)</f>
        <v>523</v>
      </c>
      <c r="D36" s="111">
        <f>VLOOKUP($A36,'Race 1'!B$3:D$40,3,FALSE)</f>
        <v>0</v>
      </c>
      <c r="E36" s="111">
        <f>VLOOKUP($A36,'Race 2'!B$3:D$51,3,FALSE)</f>
        <v>239</v>
      </c>
      <c r="F36" s="121">
        <f>VLOOKUP($A36,'Race 3'!B$3:D$61,3,FALSE)</f>
        <v>99</v>
      </c>
      <c r="G36" s="113">
        <f>VLOOKUP($A36,'Race 4'!B$3:D$61,3,FALSE)</f>
        <v>185</v>
      </c>
      <c r="H36" s="121">
        <f>VLOOKUP($A36,'Race 5'!B$3:D$61,3,FALSE)</f>
        <v>0</v>
      </c>
      <c r="I36" s="113">
        <f>VLOOKUP($A36,'Race 6'!B$3:D$61,3,FALSE)</f>
        <v>0</v>
      </c>
      <c r="J36" s="113">
        <f>VLOOKUP($A36,'Race 7'!B$3:D$61,3,FALSE)</f>
        <v>0</v>
      </c>
      <c r="K36" s="111">
        <f>VLOOKUP($A36,'Race 8'!B$3:D$61,3,FALSE)</f>
        <v>0</v>
      </c>
      <c r="L36" s="113">
        <f>VLOOKUP($A36,'Race 9'!B$3:D$61,3,FALSE)</f>
        <v>0</v>
      </c>
      <c r="M36" s="111">
        <f>VLOOKUP($A36,'Race 10'!B$3:D$61,3,FALSE)</f>
        <v>0</v>
      </c>
      <c r="N36" s="85"/>
    </row>
    <row r="37" spans="1:14" x14ac:dyDescent="0.5"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1"/>
    </row>
    <row r="38" spans="1:14" x14ac:dyDescent="0.5"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1"/>
    </row>
    <row r="39" spans="1:14" x14ac:dyDescent="0.5"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1"/>
    </row>
    <row r="40" spans="1:14" x14ac:dyDescent="0.5"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1"/>
    </row>
  </sheetData>
  <sortState xmlns:xlrd2="http://schemas.microsoft.com/office/spreadsheetml/2017/richdata2" ref="A2:G36">
    <sortCondition descending="1" ref="C2:C36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showGridLines="0" workbookViewId="0">
      <selection activeCell="B3" sqref="B3:D37"/>
    </sheetView>
  </sheetViews>
  <sheetFormatPr defaultColWidth="9.17578125" defaultRowHeight="14.35" x14ac:dyDescent="0.5"/>
  <cols>
    <col min="1" max="1" width="14.41015625" style="65" customWidth="1"/>
    <col min="2" max="2" width="25.52734375" style="65" bestFit="1" customWidth="1"/>
    <col min="3" max="3" width="23.9375" style="59" customWidth="1"/>
    <col min="4" max="4" width="6.9375" style="65" bestFit="1" customWidth="1"/>
    <col min="5" max="16384" width="9.17578125" style="65"/>
  </cols>
  <sheetData>
    <row r="1" spans="1:5" s="87" customFormat="1" ht="20.25" customHeight="1" x14ac:dyDescent="0.4">
      <c r="A1" s="175" t="s">
        <v>222</v>
      </c>
      <c r="B1" s="175" t="s">
        <v>223</v>
      </c>
    </row>
    <row r="2" spans="1:5" s="59" customFormat="1" x14ac:dyDescent="0.5">
      <c r="A2" s="176" t="s">
        <v>165</v>
      </c>
      <c r="B2" s="176" t="s">
        <v>20</v>
      </c>
      <c r="C2" s="176" t="s">
        <v>21</v>
      </c>
      <c r="D2" s="176" t="s">
        <v>34</v>
      </c>
    </row>
    <row r="3" spans="1:5" x14ac:dyDescent="0.5">
      <c r="A3" s="94">
        <v>1</v>
      </c>
      <c r="B3" s="117" t="s">
        <v>215</v>
      </c>
      <c r="C3" s="118" t="s">
        <v>102</v>
      </c>
      <c r="D3" s="95">
        <f>VLOOKUP(B3,Teams!B$2:I$176,8,FALSE)</f>
        <v>455</v>
      </c>
      <c r="E3" s="123">
        <v>10</v>
      </c>
    </row>
    <row r="4" spans="1:5" x14ac:dyDescent="0.5">
      <c r="A4" s="96">
        <v>2</v>
      </c>
      <c r="B4" s="99" t="s">
        <v>221</v>
      </c>
      <c r="C4" s="96" t="s">
        <v>5</v>
      </c>
      <c r="D4" s="98">
        <f>VLOOKUP(B4,Teams!B$2:I$176,8,FALSE)</f>
        <v>383</v>
      </c>
    </row>
    <row r="5" spans="1:5" x14ac:dyDescent="0.5">
      <c r="A5" s="96">
        <v>3</v>
      </c>
      <c r="B5" s="97" t="s">
        <v>216</v>
      </c>
      <c r="C5" s="98" t="s">
        <v>125</v>
      </c>
      <c r="D5" s="98">
        <f>VLOOKUP(B5,Teams!B$2:I$176,8,FALSE)</f>
        <v>353</v>
      </c>
    </row>
    <row r="6" spans="1:5" x14ac:dyDescent="0.5">
      <c r="A6" s="96">
        <v>4</v>
      </c>
      <c r="B6" s="91" t="s">
        <v>196</v>
      </c>
      <c r="C6" s="89" t="s">
        <v>12</v>
      </c>
      <c r="D6" s="98">
        <f>VLOOKUP(B6,Teams!B$2:I$176,8,FALSE)</f>
        <v>352</v>
      </c>
    </row>
    <row r="7" spans="1:5" x14ac:dyDescent="0.5">
      <c r="A7" s="96">
        <v>5</v>
      </c>
      <c r="B7" s="91" t="s">
        <v>188</v>
      </c>
      <c r="C7" s="89" t="s">
        <v>111</v>
      </c>
      <c r="D7" s="98">
        <f>VLOOKUP(B7,Teams!B$2:I$176,8,FALSE)</f>
        <v>321</v>
      </c>
    </row>
    <row r="8" spans="1:5" x14ac:dyDescent="0.5">
      <c r="A8" s="96">
        <v>6</v>
      </c>
      <c r="B8" s="99" t="s">
        <v>203</v>
      </c>
      <c r="C8" s="96" t="s">
        <v>46</v>
      </c>
      <c r="D8" s="98">
        <f>VLOOKUP(B8,Teams!B$2:I$176,8,FALSE)</f>
        <v>309</v>
      </c>
    </row>
    <row r="9" spans="1:5" x14ac:dyDescent="0.5">
      <c r="A9" s="96">
        <v>7</v>
      </c>
      <c r="B9" s="97" t="s">
        <v>210</v>
      </c>
      <c r="C9" s="98" t="s">
        <v>169</v>
      </c>
      <c r="D9" s="98">
        <f>VLOOKUP(B9,Teams!B$2:I$176,8,FALSE)</f>
        <v>305</v>
      </c>
    </row>
    <row r="10" spans="1:5" x14ac:dyDescent="0.5">
      <c r="A10" s="96">
        <v>8</v>
      </c>
      <c r="B10" s="97" t="s">
        <v>220</v>
      </c>
      <c r="C10" s="98" t="s">
        <v>113</v>
      </c>
      <c r="D10" s="98">
        <f>VLOOKUP(B10,Teams!B$2:I$176,8,FALSE)</f>
        <v>304</v>
      </c>
    </row>
    <row r="11" spans="1:5" x14ac:dyDescent="0.5">
      <c r="A11" s="96">
        <v>9</v>
      </c>
      <c r="B11" s="97" t="s">
        <v>197</v>
      </c>
      <c r="C11" s="98" t="s">
        <v>74</v>
      </c>
      <c r="D11" s="98">
        <f>VLOOKUP(B11,Teams!B$2:I$176,8,FALSE)</f>
        <v>278</v>
      </c>
    </row>
    <row r="12" spans="1:5" x14ac:dyDescent="0.5">
      <c r="A12" s="96">
        <v>10</v>
      </c>
      <c r="B12" s="97" t="s">
        <v>211</v>
      </c>
      <c r="C12" s="98" t="s">
        <v>169</v>
      </c>
      <c r="D12" s="98">
        <f>VLOOKUP(B12,Teams!B$2:I$176,8,FALSE)</f>
        <v>265</v>
      </c>
    </row>
    <row r="13" spans="1:5" x14ac:dyDescent="0.5">
      <c r="A13" s="96">
        <v>11</v>
      </c>
      <c r="B13" s="91" t="s">
        <v>200</v>
      </c>
      <c r="C13" s="89" t="s">
        <v>13</v>
      </c>
      <c r="D13" s="98">
        <f>VLOOKUP(B13,Teams!B$2:I$176,8,FALSE)</f>
        <v>258</v>
      </c>
    </row>
    <row r="14" spans="1:5" x14ac:dyDescent="0.5">
      <c r="A14" s="96">
        <v>12</v>
      </c>
      <c r="B14" s="91" t="s">
        <v>195</v>
      </c>
      <c r="C14" s="89" t="s">
        <v>73</v>
      </c>
      <c r="D14" s="98">
        <f>VLOOKUP(B14,Teams!B$2:I$176,8,FALSE)</f>
        <v>253</v>
      </c>
    </row>
    <row r="15" spans="1:5" x14ac:dyDescent="0.5">
      <c r="A15" s="96">
        <v>13</v>
      </c>
      <c r="B15" s="97" t="s">
        <v>209</v>
      </c>
      <c r="C15" s="98" t="s">
        <v>169</v>
      </c>
      <c r="D15" s="98">
        <f>VLOOKUP(B15,Teams!B$2:I$176,8,FALSE)</f>
        <v>250</v>
      </c>
    </row>
    <row r="16" spans="1:5" x14ac:dyDescent="0.5">
      <c r="A16" s="96">
        <v>14</v>
      </c>
      <c r="B16" s="91" t="s">
        <v>208</v>
      </c>
      <c r="C16" s="89" t="s">
        <v>11</v>
      </c>
      <c r="D16" s="98">
        <f>VLOOKUP(B16,Teams!B$2:I$176,8,FALSE)</f>
        <v>249</v>
      </c>
    </row>
    <row r="17" spans="1:4" x14ac:dyDescent="0.5">
      <c r="A17" s="96">
        <v>15</v>
      </c>
      <c r="B17" s="97" t="s">
        <v>205</v>
      </c>
      <c r="C17" s="98" t="s">
        <v>5</v>
      </c>
      <c r="D17" s="98">
        <f>VLOOKUP(B17,Teams!B$2:I$176,8,FALSE)</f>
        <v>245</v>
      </c>
    </row>
    <row r="18" spans="1:4" x14ac:dyDescent="0.5">
      <c r="A18" s="96">
        <v>16</v>
      </c>
      <c r="B18" s="91" t="s">
        <v>206</v>
      </c>
      <c r="C18" s="89" t="s">
        <v>90</v>
      </c>
      <c r="D18" s="98">
        <f>VLOOKUP(B18,Teams!B$2:I$176,8,FALSE)</f>
        <v>239</v>
      </c>
    </row>
    <row r="19" spans="1:4" x14ac:dyDescent="0.5">
      <c r="A19" s="96">
        <v>17</v>
      </c>
      <c r="B19" s="91" t="s">
        <v>163</v>
      </c>
      <c r="C19" s="89" t="s">
        <v>102</v>
      </c>
      <c r="D19" s="98">
        <f>VLOOKUP(B19,Teams!B$2:I$176,8,FALSE)</f>
        <v>238</v>
      </c>
    </row>
    <row r="20" spans="1:4" x14ac:dyDescent="0.5">
      <c r="A20" s="96">
        <v>18</v>
      </c>
      <c r="B20" s="91" t="s">
        <v>213</v>
      </c>
      <c r="C20" s="89" t="s">
        <v>6</v>
      </c>
      <c r="D20" s="98">
        <f>VLOOKUP(B20,Teams!B$2:I$176,8,FALSE)</f>
        <v>238</v>
      </c>
    </row>
    <row r="21" spans="1:4" x14ac:dyDescent="0.5">
      <c r="A21" s="96">
        <v>19</v>
      </c>
      <c r="B21" s="97" t="s">
        <v>207</v>
      </c>
      <c r="C21" s="98" t="s">
        <v>16</v>
      </c>
      <c r="D21" s="98">
        <f>VLOOKUP(B21,Teams!B$2:I$176,8,FALSE)</f>
        <v>230</v>
      </c>
    </row>
    <row r="22" spans="1:4" x14ac:dyDescent="0.5">
      <c r="A22" s="96">
        <v>20</v>
      </c>
      <c r="B22" s="99" t="s">
        <v>204</v>
      </c>
      <c r="C22" s="96" t="s">
        <v>46</v>
      </c>
      <c r="D22" s="98">
        <f>VLOOKUP(B22,Teams!B$2:I$176,8,FALSE)</f>
        <v>230</v>
      </c>
    </row>
    <row r="23" spans="1:4" x14ac:dyDescent="0.5">
      <c r="A23" s="96">
        <v>21</v>
      </c>
      <c r="B23" s="91" t="s">
        <v>158</v>
      </c>
      <c r="C23" s="89" t="s">
        <v>62</v>
      </c>
      <c r="D23" s="98">
        <f>VLOOKUP(B23,Teams!B$2:I$176,8,FALSE)</f>
        <v>227</v>
      </c>
    </row>
    <row r="24" spans="1:4" x14ac:dyDescent="0.5">
      <c r="A24" s="96">
        <v>22</v>
      </c>
      <c r="B24" s="91" t="s">
        <v>202</v>
      </c>
      <c r="C24" s="89" t="s">
        <v>13</v>
      </c>
      <c r="D24" s="98">
        <f>VLOOKUP(B24,Teams!B$2:I$176,8,FALSE)</f>
        <v>186</v>
      </c>
    </row>
    <row r="25" spans="1:4" x14ac:dyDescent="0.5">
      <c r="A25" s="96">
        <v>23</v>
      </c>
      <c r="B25" s="97" t="s">
        <v>192</v>
      </c>
      <c r="C25" s="98" t="s">
        <v>120</v>
      </c>
      <c r="D25" s="98">
        <f>VLOOKUP(B25,Teams!B$2:I$176,8,FALSE)</f>
        <v>184</v>
      </c>
    </row>
    <row r="26" spans="1:4" x14ac:dyDescent="0.5">
      <c r="A26" s="96">
        <v>24</v>
      </c>
      <c r="B26" s="97" t="s">
        <v>191</v>
      </c>
      <c r="C26" s="98" t="s">
        <v>120</v>
      </c>
      <c r="D26" s="98">
        <f>VLOOKUP(B26,Teams!B$2:I$176,8,FALSE)</f>
        <v>181</v>
      </c>
    </row>
    <row r="27" spans="1:4" x14ac:dyDescent="0.5">
      <c r="A27" s="96">
        <v>25</v>
      </c>
      <c r="B27" s="97" t="s">
        <v>199</v>
      </c>
      <c r="C27" s="98" t="s">
        <v>74</v>
      </c>
      <c r="D27" s="98">
        <f>VLOOKUP(B27,Teams!B$2:I$176,8,FALSE)</f>
        <v>181</v>
      </c>
    </row>
    <row r="28" spans="1:4" x14ac:dyDescent="0.5">
      <c r="A28" s="96">
        <v>26</v>
      </c>
      <c r="B28" s="97" t="s">
        <v>219</v>
      </c>
      <c r="C28" s="98" t="s">
        <v>93</v>
      </c>
      <c r="D28" s="98">
        <f>VLOOKUP(B28,Teams!B$2:I$176,8,FALSE)</f>
        <v>178</v>
      </c>
    </row>
    <row r="29" spans="1:4" x14ac:dyDescent="0.5">
      <c r="A29" s="96">
        <v>27</v>
      </c>
      <c r="B29" s="99" t="s">
        <v>159</v>
      </c>
      <c r="C29" s="96" t="s">
        <v>5</v>
      </c>
      <c r="D29" s="98">
        <f>VLOOKUP(B29,Teams!B$2:I$176,8,FALSE)</f>
        <v>176</v>
      </c>
    </row>
    <row r="30" spans="1:4" x14ac:dyDescent="0.5">
      <c r="A30" s="96">
        <v>28</v>
      </c>
      <c r="B30" s="97" t="s">
        <v>190</v>
      </c>
      <c r="C30" s="98" t="s">
        <v>120</v>
      </c>
      <c r="D30" s="98">
        <f>VLOOKUP(B30,Teams!B$2:I$176,8,FALSE)</f>
        <v>175</v>
      </c>
    </row>
    <row r="31" spans="1:4" x14ac:dyDescent="0.5">
      <c r="A31" s="96">
        <v>29</v>
      </c>
      <c r="B31" s="97" t="s">
        <v>212</v>
      </c>
      <c r="C31" s="98" t="s">
        <v>169</v>
      </c>
      <c r="D31" s="98">
        <f>VLOOKUP(B31,Teams!B$2:I$176,8,FALSE)</f>
        <v>168</v>
      </c>
    </row>
    <row r="32" spans="1:4" x14ac:dyDescent="0.5">
      <c r="A32" s="96">
        <v>30</v>
      </c>
      <c r="B32" s="97" t="s">
        <v>194</v>
      </c>
      <c r="C32" s="98" t="s">
        <v>73</v>
      </c>
      <c r="D32" s="98">
        <f>VLOOKUP(B32,Teams!B$2:I$176,8,FALSE)</f>
        <v>168</v>
      </c>
    </row>
    <row r="33" spans="1:4" x14ac:dyDescent="0.5">
      <c r="A33" s="96">
        <v>31</v>
      </c>
      <c r="B33" s="91" t="s">
        <v>214</v>
      </c>
      <c r="C33" s="89" t="s">
        <v>89</v>
      </c>
      <c r="D33" s="98">
        <f>VLOOKUP(B33,Teams!B$2:I$176,8,FALSE)</f>
        <v>99</v>
      </c>
    </row>
    <row r="34" spans="1:4" x14ac:dyDescent="0.5">
      <c r="A34" s="96">
        <v>32</v>
      </c>
      <c r="B34" s="91" t="s">
        <v>189</v>
      </c>
      <c r="C34" s="89" t="s">
        <v>111</v>
      </c>
      <c r="D34" s="98">
        <f>VLOOKUP(B34,Teams!B$2:I$176,8,FALSE)</f>
        <v>80</v>
      </c>
    </row>
    <row r="35" spans="1:4" x14ac:dyDescent="0.5">
      <c r="A35" s="96">
        <v>33</v>
      </c>
      <c r="B35" s="89" t="s">
        <v>201</v>
      </c>
      <c r="C35" s="89" t="s">
        <v>13</v>
      </c>
      <c r="D35" s="98">
        <f>VLOOKUP(B35,Teams!B$2:I$176,8,FALSE)</f>
        <v>64</v>
      </c>
    </row>
    <row r="36" spans="1:4" x14ac:dyDescent="0.5">
      <c r="A36" s="96">
        <v>34</v>
      </c>
      <c r="B36" s="89" t="s">
        <v>198</v>
      </c>
      <c r="C36" s="89" t="s">
        <v>74</v>
      </c>
      <c r="D36" s="98">
        <f>VLOOKUP(B36,Teams!B$2:I$176,8,FALSE)</f>
        <v>64</v>
      </c>
    </row>
    <row r="37" spans="1:4" x14ac:dyDescent="0.5">
      <c r="A37" s="96">
        <v>35</v>
      </c>
      <c r="B37" s="98" t="s">
        <v>193</v>
      </c>
      <c r="C37" s="98" t="s">
        <v>73</v>
      </c>
      <c r="D37" s="98">
        <f>VLOOKUP(B37,Teams!B$2:I$176,8,FALSE)</f>
        <v>0</v>
      </c>
    </row>
  </sheetData>
  <sortState xmlns:xlrd2="http://schemas.microsoft.com/office/spreadsheetml/2017/richdata2" ref="B3:D37">
    <sortCondition descending="1" ref="D3:D37"/>
  </sortState>
  <phoneticPr fontId="4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4"/>
  <sheetViews>
    <sheetView showGridLines="0" workbookViewId="0">
      <selection activeCell="B1" sqref="B1"/>
    </sheetView>
  </sheetViews>
  <sheetFormatPr defaultColWidth="44.52734375" defaultRowHeight="12.7" x14ac:dyDescent="0.4"/>
  <cols>
    <col min="1" max="1" width="7.3515625" bestFit="1" customWidth="1"/>
    <col min="2" max="2" width="36.52734375" customWidth="1"/>
    <col min="3" max="3" width="20.703125" customWidth="1"/>
    <col min="4" max="4" width="7.8203125" style="1" customWidth="1"/>
    <col min="5" max="5" width="10.52734375" bestFit="1" customWidth="1"/>
  </cols>
  <sheetData>
    <row r="1" spans="1:5" ht="24.75" customHeight="1" x14ac:dyDescent="0.4">
      <c r="B1" s="116" t="s">
        <v>229</v>
      </c>
      <c r="C1" s="8"/>
    </row>
    <row r="2" spans="1:5" s="3" customFormat="1" ht="14.35" x14ac:dyDescent="0.5">
      <c r="A2" s="93" t="s">
        <v>165</v>
      </c>
      <c r="B2" s="24" t="s">
        <v>20</v>
      </c>
      <c r="C2" s="24" t="s">
        <v>21</v>
      </c>
      <c r="D2" s="24" t="s">
        <v>25</v>
      </c>
    </row>
    <row r="3" spans="1:5" ht="14.35" x14ac:dyDescent="0.5">
      <c r="A3" s="94">
        <v>1</v>
      </c>
      <c r="B3" s="183" t="s">
        <v>211</v>
      </c>
      <c r="C3" s="95" t="s">
        <v>169</v>
      </c>
      <c r="D3" s="41">
        <f>VLOOKUP(B3,Teams!B$2:K190,10,FALSE)</f>
        <v>411</v>
      </c>
      <c r="E3" s="49">
        <v>10</v>
      </c>
    </row>
    <row r="4" spans="1:5" ht="14.35" x14ac:dyDescent="0.5">
      <c r="A4" s="96">
        <v>2</v>
      </c>
      <c r="B4" s="97" t="s">
        <v>194</v>
      </c>
      <c r="C4" s="98" t="s">
        <v>73</v>
      </c>
      <c r="D4" s="12">
        <f>VLOOKUP(B4,Teams!B$2:K231,10,FALSE)</f>
        <v>393</v>
      </c>
    </row>
    <row r="5" spans="1:5" ht="14.35" x14ac:dyDescent="0.5">
      <c r="A5" s="96">
        <v>3</v>
      </c>
      <c r="B5" s="97" t="s">
        <v>197</v>
      </c>
      <c r="C5" s="98" t="s">
        <v>74</v>
      </c>
      <c r="D5" s="12">
        <f>VLOOKUP(B5,Teams!B$2:K208,10,FALSE)</f>
        <v>366</v>
      </c>
    </row>
    <row r="6" spans="1:5" ht="14.35" x14ac:dyDescent="0.5">
      <c r="A6" s="96">
        <v>4</v>
      </c>
      <c r="B6" s="99" t="s">
        <v>221</v>
      </c>
      <c r="C6" s="96" t="s">
        <v>5</v>
      </c>
      <c r="D6" s="12">
        <f>VLOOKUP(B6,Teams!B$2:K183,10,FALSE)</f>
        <v>327</v>
      </c>
    </row>
    <row r="7" spans="1:5" ht="14.35" x14ac:dyDescent="0.5">
      <c r="A7" s="96">
        <v>5</v>
      </c>
      <c r="B7" s="97" t="s">
        <v>212</v>
      </c>
      <c r="C7" s="98" t="s">
        <v>169</v>
      </c>
      <c r="D7" s="12">
        <f>VLOOKUP(B7,Teams!B$2:K198,10,FALSE)</f>
        <v>325</v>
      </c>
    </row>
    <row r="8" spans="1:5" ht="14.35" x14ac:dyDescent="0.5">
      <c r="A8" s="96">
        <v>6</v>
      </c>
      <c r="B8" s="99" t="s">
        <v>203</v>
      </c>
      <c r="C8" s="96" t="s">
        <v>46</v>
      </c>
      <c r="D8" s="12">
        <f>VLOOKUP(B8,Teams!B$2:K189,10,FALSE)</f>
        <v>319</v>
      </c>
    </row>
    <row r="9" spans="1:5" ht="14.35" x14ac:dyDescent="0.5">
      <c r="A9" s="96">
        <v>7</v>
      </c>
      <c r="B9" s="91" t="s">
        <v>198</v>
      </c>
      <c r="C9" s="89" t="s">
        <v>74</v>
      </c>
      <c r="D9" s="12">
        <f>VLOOKUP(B9,Teams!B$2:K196,10,FALSE)</f>
        <v>299</v>
      </c>
    </row>
    <row r="10" spans="1:5" ht="14.35" x14ac:dyDescent="0.5">
      <c r="A10" s="96">
        <v>8</v>
      </c>
      <c r="B10" s="91" t="s">
        <v>215</v>
      </c>
      <c r="C10" s="89" t="s">
        <v>102</v>
      </c>
      <c r="D10" s="12">
        <f>VLOOKUP(B10,Teams!B$2:K181,10,FALSE)</f>
        <v>266</v>
      </c>
    </row>
    <row r="11" spans="1:5" ht="14.35" x14ac:dyDescent="0.5">
      <c r="A11" s="96">
        <v>9</v>
      </c>
      <c r="B11" s="99" t="s">
        <v>159</v>
      </c>
      <c r="C11" s="96" t="s">
        <v>5</v>
      </c>
      <c r="D11" s="12">
        <f>VLOOKUP(B11,Teams!B$2:K212,10,FALSE)</f>
        <v>265</v>
      </c>
    </row>
    <row r="12" spans="1:5" ht="14.35" x14ac:dyDescent="0.5">
      <c r="A12" s="96">
        <v>10</v>
      </c>
      <c r="B12" s="97" t="s">
        <v>216</v>
      </c>
      <c r="C12" s="98" t="s">
        <v>125</v>
      </c>
      <c r="D12" s="12">
        <f>VLOOKUP(B12,Teams!B$2:K185,10,FALSE)</f>
        <v>258</v>
      </c>
    </row>
    <row r="13" spans="1:5" ht="14.35" x14ac:dyDescent="0.5">
      <c r="A13" s="96">
        <v>11</v>
      </c>
      <c r="B13" s="91" t="s">
        <v>188</v>
      </c>
      <c r="C13" s="89" t="s">
        <v>111</v>
      </c>
      <c r="D13" s="12">
        <f>VLOOKUP(B13,Teams!B$2:K187,10,FALSE)</f>
        <v>258</v>
      </c>
    </row>
    <row r="14" spans="1:5" ht="14.35" x14ac:dyDescent="0.5">
      <c r="A14" s="96">
        <v>12</v>
      </c>
      <c r="B14" s="97" t="s">
        <v>205</v>
      </c>
      <c r="C14" s="98" t="s">
        <v>5</v>
      </c>
      <c r="D14" s="12">
        <f>VLOOKUP(B14,Teams!B$2:K193,10,FALSE)</f>
        <v>258</v>
      </c>
    </row>
    <row r="15" spans="1:5" ht="14.35" x14ac:dyDescent="0.5">
      <c r="A15" s="96">
        <v>13</v>
      </c>
      <c r="B15" s="91" t="s">
        <v>195</v>
      </c>
      <c r="C15" s="89" t="s">
        <v>73</v>
      </c>
      <c r="D15" s="12">
        <f>VLOOKUP(B15,Teams!B$2:K176,10,FALSE)</f>
        <v>257</v>
      </c>
    </row>
    <row r="16" spans="1:5" ht="14.35" x14ac:dyDescent="0.5">
      <c r="A16" s="96">
        <v>14</v>
      </c>
      <c r="B16" s="91" t="s">
        <v>158</v>
      </c>
      <c r="C16" s="89" t="s">
        <v>62</v>
      </c>
      <c r="D16" s="12">
        <f>VLOOKUP(B16,Teams!B$2:K182,10,FALSE)</f>
        <v>253</v>
      </c>
    </row>
    <row r="17" spans="1:4" ht="14.35" x14ac:dyDescent="0.5">
      <c r="A17" s="96">
        <v>15</v>
      </c>
      <c r="B17" s="91" t="s">
        <v>200</v>
      </c>
      <c r="C17" s="89" t="s">
        <v>13</v>
      </c>
      <c r="D17" s="12">
        <f>VLOOKUP(B17,Teams!B$2:K211,10,FALSE)</f>
        <v>251</v>
      </c>
    </row>
    <row r="18" spans="1:4" ht="14.35" x14ac:dyDescent="0.5">
      <c r="A18" s="96">
        <v>16</v>
      </c>
      <c r="B18" s="91" t="s">
        <v>206</v>
      </c>
      <c r="C18" s="89" t="s">
        <v>90</v>
      </c>
      <c r="D18" s="12">
        <f>VLOOKUP(B18,Teams!B$2:K192,10,FALSE)</f>
        <v>251</v>
      </c>
    </row>
    <row r="19" spans="1:4" ht="14.35" x14ac:dyDescent="0.5">
      <c r="A19" s="96">
        <v>17</v>
      </c>
      <c r="B19" s="97" t="s">
        <v>199</v>
      </c>
      <c r="C19" s="98" t="s">
        <v>74</v>
      </c>
      <c r="D19" s="12">
        <f>VLOOKUP(B19,Teams!B$2:K176,10,FALSE)</f>
        <v>242</v>
      </c>
    </row>
    <row r="20" spans="1:4" ht="14.35" x14ac:dyDescent="0.5">
      <c r="A20" s="96">
        <v>18</v>
      </c>
      <c r="B20" s="97" t="s">
        <v>193</v>
      </c>
      <c r="C20" s="98" t="s">
        <v>73</v>
      </c>
      <c r="D20" s="12">
        <f>VLOOKUP(B20,Teams!B$2:K200,10,FALSE)</f>
        <v>239</v>
      </c>
    </row>
    <row r="21" spans="1:4" ht="14.35" x14ac:dyDescent="0.5">
      <c r="A21" s="96">
        <v>19</v>
      </c>
      <c r="B21" s="97" t="s">
        <v>209</v>
      </c>
      <c r="C21" s="98" t="s">
        <v>169</v>
      </c>
      <c r="D21" s="12">
        <f>VLOOKUP(B21,Teams!B$2:K177,10,FALSE)</f>
        <v>230</v>
      </c>
    </row>
    <row r="22" spans="1:4" ht="14.35" x14ac:dyDescent="0.5">
      <c r="A22" s="96">
        <v>20</v>
      </c>
      <c r="B22" s="91" t="s">
        <v>213</v>
      </c>
      <c r="C22" s="89" t="s">
        <v>6</v>
      </c>
      <c r="D22" s="12">
        <f>VLOOKUP(B22,Teams!B$2:K201,10,FALSE)</f>
        <v>229</v>
      </c>
    </row>
    <row r="23" spans="1:4" ht="14.35" x14ac:dyDescent="0.5">
      <c r="A23" s="96">
        <v>21</v>
      </c>
      <c r="B23" s="99" t="s">
        <v>204</v>
      </c>
      <c r="C23" s="96" t="s">
        <v>46</v>
      </c>
      <c r="D23" s="12">
        <f>VLOOKUP(B23,Teams!B$2:K202,10,FALSE)</f>
        <v>223</v>
      </c>
    </row>
    <row r="24" spans="1:4" ht="14.35" x14ac:dyDescent="0.5">
      <c r="A24" s="96">
        <v>22</v>
      </c>
      <c r="B24" s="97" t="s">
        <v>207</v>
      </c>
      <c r="C24" s="98" t="s">
        <v>16</v>
      </c>
      <c r="D24" s="12">
        <f>VLOOKUP(B24,Teams!B$2:K209,10,FALSE)</f>
        <v>217</v>
      </c>
    </row>
    <row r="25" spans="1:4" ht="14.35" x14ac:dyDescent="0.5">
      <c r="A25" s="96">
        <v>23</v>
      </c>
      <c r="B25" s="91" t="s">
        <v>163</v>
      </c>
      <c r="C25" s="89" t="s">
        <v>102</v>
      </c>
      <c r="D25" s="12">
        <f>VLOOKUP(B25,Teams!B$2:K224,10,FALSE)</f>
        <v>191</v>
      </c>
    </row>
    <row r="26" spans="1:4" ht="14.35" x14ac:dyDescent="0.5">
      <c r="A26" s="96">
        <v>24</v>
      </c>
      <c r="B26" s="97" t="s">
        <v>192</v>
      </c>
      <c r="C26" s="98" t="s">
        <v>120</v>
      </c>
      <c r="D26" s="12">
        <f>VLOOKUP(B26,Teams!B$2:K205,10,FALSE)</f>
        <v>190</v>
      </c>
    </row>
    <row r="27" spans="1:4" ht="14.35" x14ac:dyDescent="0.5">
      <c r="A27" s="96">
        <v>25</v>
      </c>
      <c r="B27" s="91" t="s">
        <v>196</v>
      </c>
      <c r="C27" s="89" t="s">
        <v>12</v>
      </c>
      <c r="D27" s="12">
        <f>VLOOKUP(B27,Teams!B$2:K206,10,FALSE)</f>
        <v>187</v>
      </c>
    </row>
    <row r="28" spans="1:4" ht="14.35" x14ac:dyDescent="0.5">
      <c r="A28" s="96">
        <v>26</v>
      </c>
      <c r="B28" s="91" t="s">
        <v>189</v>
      </c>
      <c r="C28" s="89" t="s">
        <v>111</v>
      </c>
      <c r="D28" s="12">
        <f>VLOOKUP(B28,Teams!B$2:K219,10,FALSE)</f>
        <v>183</v>
      </c>
    </row>
    <row r="29" spans="1:4" ht="14.35" x14ac:dyDescent="0.5">
      <c r="A29" s="96">
        <v>27</v>
      </c>
      <c r="B29" s="91" t="s">
        <v>214</v>
      </c>
      <c r="C29" s="89" t="s">
        <v>89</v>
      </c>
      <c r="D29" s="12">
        <f>VLOOKUP(B29,Teams!B$2:K197,10,FALSE)</f>
        <v>182</v>
      </c>
    </row>
    <row r="30" spans="1:4" ht="14.35" x14ac:dyDescent="0.5">
      <c r="A30" s="96">
        <v>28</v>
      </c>
      <c r="B30" s="97" t="s">
        <v>191</v>
      </c>
      <c r="C30" s="98" t="s">
        <v>120</v>
      </c>
      <c r="D30" s="12">
        <f>VLOOKUP(B30,Teams!B$2:K184,10,FALSE)</f>
        <v>178</v>
      </c>
    </row>
    <row r="31" spans="1:4" ht="14.35" x14ac:dyDescent="0.5">
      <c r="A31" s="96">
        <v>29</v>
      </c>
      <c r="B31" s="97" t="s">
        <v>219</v>
      </c>
      <c r="C31" s="98" t="s">
        <v>93</v>
      </c>
      <c r="D31" s="12">
        <f>VLOOKUP(B31,Teams!B$2:K229,10,FALSE)</f>
        <v>169</v>
      </c>
    </row>
    <row r="32" spans="1:4" ht="14.35" x14ac:dyDescent="0.5">
      <c r="A32" s="96">
        <v>30</v>
      </c>
      <c r="B32" s="97" t="s">
        <v>190</v>
      </c>
      <c r="C32" s="98" t="s">
        <v>120</v>
      </c>
      <c r="D32" s="12">
        <f>VLOOKUP(B32,Teams!B$2:K179,10,FALSE)</f>
        <v>169</v>
      </c>
    </row>
    <row r="33" spans="1:4" ht="14.35" x14ac:dyDescent="0.5">
      <c r="A33" s="96">
        <v>31</v>
      </c>
      <c r="B33" s="97" t="s">
        <v>220</v>
      </c>
      <c r="C33" s="98" t="s">
        <v>113</v>
      </c>
      <c r="D33" s="12">
        <f>VLOOKUP(B33,Teams!B$2:K210,10,FALSE)</f>
        <v>167</v>
      </c>
    </row>
    <row r="34" spans="1:4" ht="14.35" x14ac:dyDescent="0.5">
      <c r="A34" s="96">
        <v>32</v>
      </c>
      <c r="B34" s="91" t="s">
        <v>201</v>
      </c>
      <c r="C34" s="89" t="s">
        <v>13</v>
      </c>
      <c r="D34" s="12">
        <f>VLOOKUP(B34,Teams!B$2:K214,10,FALSE)</f>
        <v>165</v>
      </c>
    </row>
    <row r="35" spans="1:4" ht="14.35" x14ac:dyDescent="0.5">
      <c r="A35" s="96">
        <v>33</v>
      </c>
      <c r="B35" s="98" t="s">
        <v>210</v>
      </c>
      <c r="C35" s="98" t="s">
        <v>169</v>
      </c>
      <c r="D35" s="12">
        <f>VLOOKUP(B35,Teams!B$2:K207,10,FALSE)</f>
        <v>155</v>
      </c>
    </row>
    <row r="36" spans="1:4" ht="14.35" x14ac:dyDescent="0.5">
      <c r="A36" s="96">
        <v>34</v>
      </c>
      <c r="B36" s="89" t="s">
        <v>202</v>
      </c>
      <c r="C36" s="89" t="s">
        <v>13</v>
      </c>
      <c r="D36" s="12">
        <f>VLOOKUP(B36,Teams!B$2:K195,10,FALSE)</f>
        <v>94</v>
      </c>
    </row>
    <row r="37" spans="1:4" ht="14.35" x14ac:dyDescent="0.5">
      <c r="A37" s="96">
        <v>35</v>
      </c>
      <c r="B37" s="89" t="s">
        <v>208</v>
      </c>
      <c r="C37" s="89" t="s">
        <v>11</v>
      </c>
      <c r="D37" s="12">
        <f>VLOOKUP(B37,Teams!B$2:K217,10,FALSE)</f>
        <v>70</v>
      </c>
    </row>
    <row r="38" spans="1:4" x14ac:dyDescent="0.4">
      <c r="B38" s="4"/>
      <c r="C38" s="5"/>
    </row>
    <row r="39" spans="1:4" x14ac:dyDescent="0.4">
      <c r="B39" s="4"/>
      <c r="C39" s="5"/>
    </row>
    <row r="40" spans="1:4" x14ac:dyDescent="0.4">
      <c r="B40" s="4"/>
      <c r="C40" s="5"/>
    </row>
    <row r="41" spans="1:4" x14ac:dyDescent="0.4">
      <c r="B41" s="4"/>
      <c r="C41" s="5"/>
    </row>
    <row r="42" spans="1:4" x14ac:dyDescent="0.4">
      <c r="B42" s="4"/>
      <c r="C42" s="5"/>
    </row>
    <row r="43" spans="1:4" x14ac:dyDescent="0.4">
      <c r="B43" s="4"/>
      <c r="C43" s="5"/>
    </row>
    <row r="44" spans="1:4" x14ac:dyDescent="0.4">
      <c r="B44" s="4"/>
      <c r="C44" s="5"/>
    </row>
    <row r="45" spans="1:4" x14ac:dyDescent="0.4">
      <c r="B45" s="4"/>
      <c r="C45" s="5"/>
    </row>
    <row r="46" spans="1:4" x14ac:dyDescent="0.4">
      <c r="B46" s="4"/>
      <c r="C46" s="5"/>
    </row>
    <row r="47" spans="1:4" x14ac:dyDescent="0.4">
      <c r="B47" s="4"/>
      <c r="C47" s="5"/>
    </row>
    <row r="48" spans="1:4" x14ac:dyDescent="0.4">
      <c r="B48" s="4"/>
      <c r="C48" s="5"/>
    </row>
    <row r="49" spans="2:3" x14ac:dyDescent="0.4">
      <c r="B49" s="4"/>
      <c r="C49" s="5"/>
    </row>
    <row r="50" spans="2:3" x14ac:dyDescent="0.4">
      <c r="B50" s="4"/>
      <c r="C50" s="5"/>
    </row>
    <row r="51" spans="2:3" x14ac:dyDescent="0.4">
      <c r="B51" s="4"/>
      <c r="C51" s="5"/>
    </row>
    <row r="52" spans="2:3" x14ac:dyDescent="0.4">
      <c r="B52" s="4"/>
      <c r="C52" s="5"/>
    </row>
    <row r="53" spans="2:3" x14ac:dyDescent="0.4">
      <c r="B53" s="4"/>
      <c r="C53" s="5"/>
    </row>
    <row r="54" spans="2:3" x14ac:dyDescent="0.4">
      <c r="B54" s="4"/>
      <c r="C54" s="5"/>
    </row>
    <row r="55" spans="2:3" x14ac:dyDescent="0.4">
      <c r="B55" s="4"/>
      <c r="C55" s="5"/>
    </row>
    <row r="56" spans="2:3" x14ac:dyDescent="0.4">
      <c r="B56" s="4"/>
      <c r="C56" s="5"/>
    </row>
    <row r="57" spans="2:3" x14ac:dyDescent="0.4">
      <c r="B57" s="4"/>
      <c r="C57" s="5"/>
    </row>
    <row r="58" spans="2:3" x14ac:dyDescent="0.4">
      <c r="B58" s="4"/>
      <c r="C58" s="5"/>
    </row>
    <row r="59" spans="2:3" x14ac:dyDescent="0.4">
      <c r="B59" s="4"/>
      <c r="C59" s="5"/>
    </row>
    <row r="60" spans="2:3" x14ac:dyDescent="0.4">
      <c r="B60" s="4"/>
      <c r="C60" s="5"/>
    </row>
    <row r="61" spans="2:3" x14ac:dyDescent="0.4">
      <c r="B61" s="4"/>
      <c r="C61" s="5"/>
    </row>
    <row r="62" spans="2:3" x14ac:dyDescent="0.4">
      <c r="B62" s="4"/>
      <c r="C62" s="5"/>
    </row>
    <row r="63" spans="2:3" x14ac:dyDescent="0.4">
      <c r="B63" s="4"/>
      <c r="C63" s="5"/>
    </row>
    <row r="64" spans="2:3" x14ac:dyDescent="0.4">
      <c r="B64" s="4"/>
      <c r="C64" s="5"/>
    </row>
    <row r="65" spans="2:3" x14ac:dyDescent="0.4">
      <c r="B65" s="4"/>
      <c r="C65" s="5"/>
    </row>
    <row r="66" spans="2:3" x14ac:dyDescent="0.4">
      <c r="B66" s="4"/>
      <c r="C66" s="5"/>
    </row>
    <row r="67" spans="2:3" x14ac:dyDescent="0.4">
      <c r="B67" s="4"/>
      <c r="C67" s="5"/>
    </row>
    <row r="68" spans="2:3" x14ac:dyDescent="0.4">
      <c r="B68" s="4"/>
      <c r="C68" s="5"/>
    </row>
    <row r="69" spans="2:3" x14ac:dyDescent="0.4">
      <c r="B69" s="4"/>
      <c r="C69" s="5"/>
    </row>
    <row r="70" spans="2:3" x14ac:dyDescent="0.4">
      <c r="B70" s="4"/>
      <c r="C70" s="5"/>
    </row>
    <row r="71" spans="2:3" x14ac:dyDescent="0.4">
      <c r="B71" s="4"/>
      <c r="C71" s="5"/>
    </row>
    <row r="72" spans="2:3" x14ac:dyDescent="0.4">
      <c r="B72" s="4"/>
      <c r="C72" s="5"/>
    </row>
    <row r="73" spans="2:3" x14ac:dyDescent="0.4">
      <c r="B73" s="4"/>
      <c r="C73" s="5"/>
    </row>
    <row r="74" spans="2:3" x14ac:dyDescent="0.4">
      <c r="B74" s="4"/>
      <c r="C74" s="5"/>
    </row>
    <row r="75" spans="2:3" x14ac:dyDescent="0.4">
      <c r="B75" s="4"/>
      <c r="C75" s="5"/>
    </row>
    <row r="76" spans="2:3" x14ac:dyDescent="0.4">
      <c r="B76" s="4"/>
      <c r="C76" s="5"/>
    </row>
    <row r="77" spans="2:3" x14ac:dyDescent="0.4">
      <c r="B77" s="4"/>
      <c r="C77" s="5"/>
    </row>
    <row r="78" spans="2:3" x14ac:dyDescent="0.4">
      <c r="B78" s="4"/>
      <c r="C78" s="5"/>
    </row>
    <row r="79" spans="2:3" x14ac:dyDescent="0.4">
      <c r="B79" s="4"/>
      <c r="C79" s="5"/>
    </row>
    <row r="80" spans="2:3" x14ac:dyDescent="0.4">
      <c r="B80" s="4"/>
      <c r="C80" s="5"/>
    </row>
    <row r="81" spans="2:3" x14ac:dyDescent="0.4">
      <c r="B81" s="4"/>
      <c r="C81" s="5"/>
    </row>
    <row r="82" spans="2:3" x14ac:dyDescent="0.4">
      <c r="B82" s="4"/>
      <c r="C82" s="5"/>
    </row>
    <row r="83" spans="2:3" x14ac:dyDescent="0.4">
      <c r="B83" s="4"/>
      <c r="C83" s="5"/>
    </row>
    <row r="84" spans="2:3" x14ac:dyDescent="0.4">
      <c r="B84" s="4"/>
      <c r="C84" s="5"/>
    </row>
    <row r="85" spans="2:3" x14ac:dyDescent="0.4">
      <c r="B85" s="4"/>
      <c r="C85" s="5"/>
    </row>
    <row r="86" spans="2:3" x14ac:dyDescent="0.4">
      <c r="B86" s="4"/>
      <c r="C86" s="5"/>
    </row>
    <row r="87" spans="2:3" x14ac:dyDescent="0.4">
      <c r="B87" s="4"/>
      <c r="C87" s="5"/>
    </row>
    <row r="88" spans="2:3" x14ac:dyDescent="0.4">
      <c r="B88" s="4"/>
      <c r="C88" s="5"/>
    </row>
    <row r="89" spans="2:3" x14ac:dyDescent="0.4">
      <c r="B89" s="4"/>
      <c r="C89" s="5"/>
    </row>
    <row r="90" spans="2:3" x14ac:dyDescent="0.4">
      <c r="B90" s="4"/>
      <c r="C90" s="5"/>
    </row>
    <row r="91" spans="2:3" x14ac:dyDescent="0.4">
      <c r="B91" s="4"/>
      <c r="C91" s="5"/>
    </row>
    <row r="92" spans="2:3" x14ac:dyDescent="0.4">
      <c r="B92" s="4"/>
      <c r="C92" s="5"/>
    </row>
    <row r="93" spans="2:3" x14ac:dyDescent="0.4">
      <c r="B93" s="4"/>
      <c r="C93" s="5"/>
    </row>
    <row r="94" spans="2:3" x14ac:dyDescent="0.4">
      <c r="B94" s="4"/>
      <c r="C94" s="5"/>
    </row>
    <row r="95" spans="2:3" x14ac:dyDescent="0.4">
      <c r="B95" s="4"/>
      <c r="C95" s="5"/>
    </row>
    <row r="96" spans="2:3" x14ac:dyDescent="0.4">
      <c r="B96" s="4"/>
      <c r="C96" s="5"/>
    </row>
    <row r="97" spans="2:3" x14ac:dyDescent="0.4">
      <c r="B97" s="4"/>
      <c r="C97" s="5"/>
    </row>
    <row r="98" spans="2:3" x14ac:dyDescent="0.4">
      <c r="B98" s="4"/>
      <c r="C98" s="5"/>
    </row>
    <row r="99" spans="2:3" x14ac:dyDescent="0.4">
      <c r="B99" s="4"/>
      <c r="C99" s="5"/>
    </row>
    <row r="100" spans="2:3" x14ac:dyDescent="0.4">
      <c r="B100" s="4"/>
      <c r="C100" s="5"/>
    </row>
    <row r="101" spans="2:3" x14ac:dyDescent="0.4">
      <c r="B101" s="4"/>
      <c r="C101" s="5"/>
    </row>
    <row r="102" spans="2:3" x14ac:dyDescent="0.4">
      <c r="B102" s="4"/>
      <c r="C102" s="5"/>
    </row>
    <row r="103" spans="2:3" x14ac:dyDescent="0.4">
      <c r="B103" s="4"/>
      <c r="C103" s="5"/>
    </row>
    <row r="104" spans="2:3" x14ac:dyDescent="0.4">
      <c r="B104" s="4"/>
      <c r="C104" s="5"/>
    </row>
    <row r="105" spans="2:3" x14ac:dyDescent="0.4">
      <c r="B105" s="4"/>
      <c r="C105" s="5"/>
    </row>
    <row r="106" spans="2:3" x14ac:dyDescent="0.4">
      <c r="B106" s="4"/>
      <c r="C106" s="5"/>
    </row>
    <row r="107" spans="2:3" x14ac:dyDescent="0.4">
      <c r="B107" s="4"/>
      <c r="C107" s="5"/>
    </row>
    <row r="108" spans="2:3" x14ac:dyDescent="0.4">
      <c r="B108" s="4"/>
      <c r="C108" s="5"/>
    </row>
    <row r="109" spans="2:3" x14ac:dyDescent="0.4">
      <c r="B109" s="4"/>
      <c r="C109" s="5"/>
    </row>
    <row r="110" spans="2:3" x14ac:dyDescent="0.4">
      <c r="B110" s="4"/>
      <c r="C110" s="5"/>
    </row>
    <row r="111" spans="2:3" x14ac:dyDescent="0.4">
      <c r="B111" s="4"/>
      <c r="C111" s="5"/>
    </row>
    <row r="112" spans="2:3" x14ac:dyDescent="0.4">
      <c r="B112" s="4"/>
      <c r="C112" s="5"/>
    </row>
    <row r="113" spans="2:3" x14ac:dyDescent="0.4">
      <c r="B113" s="4"/>
      <c r="C113" s="5"/>
    </row>
    <row r="114" spans="2:3" x14ac:dyDescent="0.4">
      <c r="B114" s="4"/>
      <c r="C114" s="5"/>
    </row>
    <row r="115" spans="2:3" x14ac:dyDescent="0.4">
      <c r="B115" s="4"/>
      <c r="C115" s="5"/>
    </row>
    <row r="116" spans="2:3" x14ac:dyDescent="0.4">
      <c r="B116" s="4"/>
      <c r="C116" s="5"/>
    </row>
    <row r="117" spans="2:3" x14ac:dyDescent="0.4">
      <c r="B117" s="4"/>
      <c r="C117" s="5"/>
    </row>
    <row r="118" spans="2:3" x14ac:dyDescent="0.4">
      <c r="B118" s="4"/>
      <c r="C118" s="5"/>
    </row>
    <row r="119" spans="2:3" x14ac:dyDescent="0.4">
      <c r="B119" s="4"/>
      <c r="C119" s="5"/>
    </row>
    <row r="120" spans="2:3" x14ac:dyDescent="0.4">
      <c r="B120" s="4"/>
      <c r="C120" s="5"/>
    </row>
    <row r="121" spans="2:3" x14ac:dyDescent="0.4">
      <c r="B121" s="4"/>
      <c r="C121" s="5"/>
    </row>
    <row r="122" spans="2:3" x14ac:dyDescent="0.4">
      <c r="B122" s="4"/>
      <c r="C122" s="5"/>
    </row>
    <row r="123" spans="2:3" x14ac:dyDescent="0.4">
      <c r="B123" s="4"/>
      <c r="C123" s="5"/>
    </row>
    <row r="124" spans="2:3" x14ac:dyDescent="0.4">
      <c r="B124" s="4"/>
      <c r="C124" s="5"/>
    </row>
    <row r="125" spans="2:3" x14ac:dyDescent="0.4">
      <c r="B125" s="4"/>
      <c r="C125" s="5"/>
    </row>
    <row r="126" spans="2:3" x14ac:dyDescent="0.4">
      <c r="B126" s="4"/>
      <c r="C126" s="5"/>
    </row>
    <row r="127" spans="2:3" x14ac:dyDescent="0.4">
      <c r="B127" s="4"/>
      <c r="C127" s="5"/>
    </row>
    <row r="128" spans="2:3" x14ac:dyDescent="0.4">
      <c r="B128" s="4"/>
      <c r="C128" s="5"/>
    </row>
    <row r="129" spans="2:3" x14ac:dyDescent="0.4">
      <c r="B129" s="4"/>
      <c r="C129" s="5"/>
    </row>
    <row r="130" spans="2:3" x14ac:dyDescent="0.4">
      <c r="B130" s="4"/>
      <c r="C130" s="5"/>
    </row>
    <row r="131" spans="2:3" x14ac:dyDescent="0.4">
      <c r="B131" s="4"/>
      <c r="C131" s="5"/>
    </row>
    <row r="132" spans="2:3" x14ac:dyDescent="0.4">
      <c r="B132" s="4"/>
      <c r="C132" s="5"/>
    </row>
    <row r="133" spans="2:3" x14ac:dyDescent="0.4">
      <c r="B133" s="4"/>
      <c r="C133" s="5"/>
    </row>
    <row r="134" spans="2:3" x14ac:dyDescent="0.4">
      <c r="B134" s="4"/>
      <c r="C134" s="5"/>
    </row>
    <row r="135" spans="2:3" x14ac:dyDescent="0.4">
      <c r="B135" s="4"/>
      <c r="C135" s="5"/>
    </row>
    <row r="136" spans="2:3" x14ac:dyDescent="0.4">
      <c r="B136" s="4"/>
      <c r="C136" s="5"/>
    </row>
    <row r="137" spans="2:3" x14ac:dyDescent="0.4">
      <c r="B137" s="4"/>
      <c r="C137" s="5"/>
    </row>
    <row r="138" spans="2:3" x14ac:dyDescent="0.4">
      <c r="B138" s="4"/>
      <c r="C138" s="5"/>
    </row>
    <row r="139" spans="2:3" x14ac:dyDescent="0.4">
      <c r="B139" s="4"/>
      <c r="C139" s="5"/>
    </row>
    <row r="140" spans="2:3" x14ac:dyDescent="0.4">
      <c r="B140" s="4"/>
      <c r="C140" s="5"/>
    </row>
    <row r="141" spans="2:3" x14ac:dyDescent="0.4">
      <c r="B141" s="4"/>
      <c r="C141" s="5"/>
    </row>
    <row r="142" spans="2:3" x14ac:dyDescent="0.4">
      <c r="B142" s="4"/>
      <c r="C142" s="5"/>
    </row>
    <row r="143" spans="2:3" x14ac:dyDescent="0.4">
      <c r="B143" s="4"/>
      <c r="C143" s="5"/>
    </row>
    <row r="144" spans="2:3" x14ac:dyDescent="0.4">
      <c r="B144" s="4"/>
      <c r="C144" s="5"/>
    </row>
    <row r="145" spans="2:3" x14ac:dyDescent="0.4">
      <c r="B145" s="4"/>
      <c r="C145" s="5"/>
    </row>
    <row r="146" spans="2:3" x14ac:dyDescent="0.4">
      <c r="B146" s="4"/>
      <c r="C146" s="5"/>
    </row>
    <row r="147" spans="2:3" x14ac:dyDescent="0.4">
      <c r="B147" s="4"/>
      <c r="C147" s="5"/>
    </row>
    <row r="148" spans="2:3" x14ac:dyDescent="0.4">
      <c r="B148" s="4"/>
      <c r="C148" s="5"/>
    </row>
    <row r="149" spans="2:3" x14ac:dyDescent="0.4">
      <c r="B149" s="4"/>
      <c r="C149" s="5"/>
    </row>
    <row r="150" spans="2:3" x14ac:dyDescent="0.4">
      <c r="B150" s="4"/>
      <c r="C150" s="5"/>
    </row>
    <row r="151" spans="2:3" x14ac:dyDescent="0.4">
      <c r="B151" s="4"/>
      <c r="C151" s="5"/>
    </row>
    <row r="152" spans="2:3" x14ac:dyDescent="0.4">
      <c r="B152" s="4"/>
      <c r="C152" s="5"/>
    </row>
    <row r="153" spans="2:3" x14ac:dyDescent="0.4">
      <c r="B153" s="4"/>
      <c r="C153" s="5"/>
    </row>
    <row r="154" spans="2:3" x14ac:dyDescent="0.4">
      <c r="B154" s="4"/>
      <c r="C154" s="5"/>
    </row>
    <row r="155" spans="2:3" x14ac:dyDescent="0.4">
      <c r="B155" s="4"/>
      <c r="C155" s="5"/>
    </row>
    <row r="156" spans="2:3" x14ac:dyDescent="0.4">
      <c r="B156" s="4"/>
      <c r="C156" s="5"/>
    </row>
    <row r="157" spans="2:3" x14ac:dyDescent="0.4">
      <c r="B157" s="4"/>
      <c r="C157" s="5"/>
    </row>
    <row r="158" spans="2:3" x14ac:dyDescent="0.4">
      <c r="B158" s="4"/>
      <c r="C158" s="5"/>
    </row>
    <row r="159" spans="2:3" x14ac:dyDescent="0.4">
      <c r="B159" s="4"/>
      <c r="C159" s="5"/>
    </row>
    <row r="160" spans="2:3" x14ac:dyDescent="0.4">
      <c r="B160" s="4"/>
      <c r="C160" s="5"/>
    </row>
    <row r="161" spans="2:3" x14ac:dyDescent="0.4">
      <c r="B161" s="4"/>
      <c r="C161" s="5"/>
    </row>
    <row r="162" spans="2:3" x14ac:dyDescent="0.4">
      <c r="B162" s="4"/>
      <c r="C162" s="5"/>
    </row>
    <row r="163" spans="2:3" x14ac:dyDescent="0.4">
      <c r="B163" s="4"/>
      <c r="C163" s="5"/>
    </row>
    <row r="164" spans="2:3" x14ac:dyDescent="0.4">
      <c r="B164" s="4"/>
      <c r="C164" s="5"/>
    </row>
    <row r="165" spans="2:3" x14ac:dyDescent="0.4">
      <c r="B165" s="4"/>
      <c r="C165" s="5"/>
    </row>
    <row r="166" spans="2:3" x14ac:dyDescent="0.4">
      <c r="B166" s="4"/>
      <c r="C166" s="5"/>
    </row>
    <row r="167" spans="2:3" x14ac:dyDescent="0.4">
      <c r="B167" s="4"/>
      <c r="C167" s="5"/>
    </row>
    <row r="168" spans="2:3" x14ac:dyDescent="0.4">
      <c r="B168" s="6"/>
      <c r="C168" s="5"/>
    </row>
    <row r="169" spans="2:3" x14ac:dyDescent="0.4">
      <c r="B169" s="5"/>
      <c r="C169" s="5"/>
    </row>
    <row r="170" spans="2:3" x14ac:dyDescent="0.4">
      <c r="B170" s="5"/>
      <c r="C170" s="5"/>
    </row>
    <row r="171" spans="2:3" x14ac:dyDescent="0.4">
      <c r="B171" s="5"/>
      <c r="C171" s="5"/>
    </row>
    <row r="172" spans="2:3" x14ac:dyDescent="0.4">
      <c r="B172" s="5"/>
      <c r="C172" s="5"/>
    </row>
    <row r="173" spans="2:3" x14ac:dyDescent="0.4">
      <c r="B173" s="5"/>
      <c r="C173" s="5"/>
    </row>
    <row r="174" spans="2:3" x14ac:dyDescent="0.4">
      <c r="B174" s="5"/>
      <c r="C174" s="5"/>
    </row>
    <row r="175" spans="2:3" x14ac:dyDescent="0.4">
      <c r="B175" s="7"/>
      <c r="C175" s="7"/>
    </row>
    <row r="176" spans="2:3" x14ac:dyDescent="0.4">
      <c r="B176" s="7"/>
      <c r="C176" s="7"/>
    </row>
    <row r="177" spans="2:3" x14ac:dyDescent="0.4">
      <c r="B177" s="7"/>
      <c r="C177" s="7"/>
    </row>
    <row r="178" spans="2:3" x14ac:dyDescent="0.4">
      <c r="B178" s="7"/>
      <c r="C178" s="7"/>
    </row>
    <row r="179" spans="2:3" x14ac:dyDescent="0.4">
      <c r="B179" s="7"/>
      <c r="C179" s="7"/>
    </row>
    <row r="180" spans="2:3" x14ac:dyDescent="0.4">
      <c r="B180" s="7"/>
      <c r="C180" s="7"/>
    </row>
    <row r="181" spans="2:3" x14ac:dyDescent="0.4">
      <c r="B181" s="7"/>
      <c r="C181" s="7"/>
    </row>
    <row r="182" spans="2:3" x14ac:dyDescent="0.4">
      <c r="B182" s="7"/>
      <c r="C182" s="7"/>
    </row>
    <row r="183" spans="2:3" x14ac:dyDescent="0.4">
      <c r="B183" s="7"/>
      <c r="C183" s="7"/>
    </row>
    <row r="184" spans="2:3" x14ac:dyDescent="0.4">
      <c r="B184" s="7"/>
      <c r="C184" s="7"/>
    </row>
    <row r="185" spans="2:3" x14ac:dyDescent="0.4">
      <c r="B185" s="7"/>
      <c r="C185" s="7"/>
    </row>
    <row r="186" spans="2:3" x14ac:dyDescent="0.4">
      <c r="B186" s="7"/>
      <c r="C186" s="7"/>
    </row>
    <row r="187" spans="2:3" x14ac:dyDescent="0.4">
      <c r="B187" s="7"/>
      <c r="C187" s="7"/>
    </row>
    <row r="188" spans="2:3" x14ac:dyDescent="0.4">
      <c r="B188" s="7"/>
      <c r="C188" s="7"/>
    </row>
    <row r="189" spans="2:3" x14ac:dyDescent="0.4">
      <c r="B189" s="7"/>
      <c r="C189" s="7"/>
    </row>
    <row r="190" spans="2:3" x14ac:dyDescent="0.4">
      <c r="B190" s="7"/>
      <c r="C190" s="7"/>
    </row>
    <row r="191" spans="2:3" x14ac:dyDescent="0.4">
      <c r="B191" s="7"/>
      <c r="C191" s="7"/>
    </row>
    <row r="192" spans="2:3" x14ac:dyDescent="0.4">
      <c r="B192" s="7"/>
      <c r="C192" s="7"/>
    </row>
    <row r="193" spans="2:3" x14ac:dyDescent="0.4">
      <c r="B193" s="7"/>
      <c r="C193" s="7"/>
    </row>
    <row r="194" spans="2:3" x14ac:dyDescent="0.4">
      <c r="B194" s="7"/>
      <c r="C194" s="7"/>
    </row>
  </sheetData>
  <sortState xmlns:xlrd2="http://schemas.microsoft.com/office/spreadsheetml/2017/richdata2" ref="B3:D37">
    <sortCondition descending="1" ref="D3:D37"/>
  </sortState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2"/>
  <sheetViews>
    <sheetView showGridLines="0" workbookViewId="0">
      <selection activeCell="B1" sqref="B1"/>
    </sheetView>
  </sheetViews>
  <sheetFormatPr defaultColWidth="44.52734375" defaultRowHeight="12.7" x14ac:dyDescent="0.4"/>
  <cols>
    <col min="1" max="1" width="7.3515625" bestFit="1" customWidth="1"/>
    <col min="2" max="2" width="27.1171875" bestFit="1" customWidth="1"/>
    <col min="3" max="3" width="19.703125" customWidth="1"/>
    <col min="4" max="4" width="7.8203125" style="1" customWidth="1"/>
    <col min="5" max="5" width="11.17578125" customWidth="1"/>
  </cols>
  <sheetData>
    <row r="1" spans="1:5" ht="20.2" customHeight="1" x14ac:dyDescent="0.4">
      <c r="B1" s="120" t="s">
        <v>230</v>
      </c>
      <c r="C1" s="8"/>
    </row>
    <row r="2" spans="1:5" s="3" customFormat="1" ht="14.35" x14ac:dyDescent="0.5">
      <c r="A2" s="93" t="s">
        <v>165</v>
      </c>
      <c r="B2" s="9" t="s">
        <v>20</v>
      </c>
      <c r="C2" s="9" t="s">
        <v>21</v>
      </c>
      <c r="D2" s="24" t="s">
        <v>26</v>
      </c>
    </row>
    <row r="3" spans="1:5" ht="14.35" x14ac:dyDescent="0.5">
      <c r="A3" s="94">
        <v>1</v>
      </c>
      <c r="B3" s="117" t="s">
        <v>215</v>
      </c>
      <c r="C3" s="118" t="s">
        <v>102</v>
      </c>
      <c r="D3" s="41">
        <f>VLOOKUP(B3,Teams!B$2:M183,12,FALSE)</f>
        <v>449</v>
      </c>
      <c r="E3" s="49">
        <v>10</v>
      </c>
    </row>
    <row r="4" spans="1:5" ht="14.35" x14ac:dyDescent="0.5">
      <c r="A4" s="96">
        <v>2</v>
      </c>
      <c r="B4" s="97" t="s">
        <v>197</v>
      </c>
      <c r="C4" s="98" t="s">
        <v>74</v>
      </c>
      <c r="D4" s="119">
        <f>VLOOKUP(B4,Teams!B$2:M186,12,FALSE)</f>
        <v>380</v>
      </c>
      <c r="E4" s="49"/>
    </row>
    <row r="5" spans="1:5" ht="14.35" x14ac:dyDescent="0.5">
      <c r="A5" s="96">
        <v>3</v>
      </c>
      <c r="B5" s="99" t="s">
        <v>221</v>
      </c>
      <c r="C5" s="96" t="s">
        <v>5</v>
      </c>
      <c r="D5" s="119">
        <f>VLOOKUP(B5,Teams!B$2:M184,12,FALSE)</f>
        <v>307</v>
      </c>
    </row>
    <row r="6" spans="1:5" ht="14.35" x14ac:dyDescent="0.5">
      <c r="A6" s="96">
        <v>4</v>
      </c>
      <c r="B6" s="91" t="s">
        <v>158</v>
      </c>
      <c r="C6" s="89" t="s">
        <v>62</v>
      </c>
      <c r="D6" s="119">
        <f>VLOOKUP(B6,Teams!B$2:M203,12,FALSE)</f>
        <v>352</v>
      </c>
    </row>
    <row r="7" spans="1:5" ht="14.35" x14ac:dyDescent="0.5">
      <c r="A7" s="96">
        <v>5</v>
      </c>
      <c r="B7" s="91" t="s">
        <v>196</v>
      </c>
      <c r="C7" s="89" t="s">
        <v>12</v>
      </c>
      <c r="D7" s="119">
        <f>VLOOKUP(B7,Teams!B$2:M185,12,FALSE)</f>
        <v>342</v>
      </c>
    </row>
    <row r="8" spans="1:5" ht="14.35" x14ac:dyDescent="0.5">
      <c r="A8" s="96">
        <v>6</v>
      </c>
      <c r="B8" s="91" t="s">
        <v>163</v>
      </c>
      <c r="C8" s="89" t="s">
        <v>102</v>
      </c>
      <c r="D8" s="119">
        <f>VLOOKUP(B8,Teams!B$2:M198,12,FALSE)</f>
        <v>330</v>
      </c>
    </row>
    <row r="9" spans="1:5" ht="14.35" x14ac:dyDescent="0.5">
      <c r="A9" s="96">
        <v>7</v>
      </c>
      <c r="B9" s="91" t="s">
        <v>206</v>
      </c>
      <c r="C9" s="89" t="s">
        <v>90</v>
      </c>
      <c r="D9" s="119">
        <f>VLOOKUP(B9,Teams!B$2:M199,12,FALSE)</f>
        <v>305</v>
      </c>
    </row>
    <row r="10" spans="1:5" ht="14.35" x14ac:dyDescent="0.5">
      <c r="A10" s="96">
        <v>8</v>
      </c>
      <c r="B10" s="97" t="s">
        <v>209</v>
      </c>
      <c r="C10" s="98" t="s">
        <v>169</v>
      </c>
      <c r="D10" s="119">
        <f>VLOOKUP(B10,Teams!B$2:M194,12,FALSE)</f>
        <v>300</v>
      </c>
    </row>
    <row r="11" spans="1:5" ht="14.35" x14ac:dyDescent="0.5">
      <c r="A11" s="96">
        <v>9</v>
      </c>
      <c r="B11" s="99" t="s">
        <v>204</v>
      </c>
      <c r="C11" s="96" t="s">
        <v>46</v>
      </c>
      <c r="D11" s="119">
        <f>VLOOKUP(B11,Teams!B$2:M210,12,FALSE)</f>
        <v>300</v>
      </c>
    </row>
    <row r="12" spans="1:5" ht="14.35" x14ac:dyDescent="0.5">
      <c r="A12" s="96">
        <v>10</v>
      </c>
      <c r="B12" s="97" t="s">
        <v>199</v>
      </c>
      <c r="C12" s="98" t="s">
        <v>74</v>
      </c>
      <c r="D12" s="119">
        <f>VLOOKUP(B12,Teams!B$2:M191,12,FALSE)</f>
        <v>283</v>
      </c>
    </row>
    <row r="13" spans="1:5" ht="14.35" x14ac:dyDescent="0.5">
      <c r="A13" s="96">
        <v>11</v>
      </c>
      <c r="B13" s="97" t="s">
        <v>220</v>
      </c>
      <c r="C13" s="98" t="s">
        <v>113</v>
      </c>
      <c r="D13" s="119">
        <f>VLOOKUP(B13,Teams!B$2:M192,12,FALSE)</f>
        <v>279</v>
      </c>
    </row>
    <row r="14" spans="1:5" ht="14.35" x14ac:dyDescent="0.5">
      <c r="A14" s="96">
        <v>12</v>
      </c>
      <c r="B14" s="97" t="s">
        <v>192</v>
      </c>
      <c r="C14" s="98" t="s">
        <v>120</v>
      </c>
      <c r="D14" s="119">
        <f>VLOOKUP(B14,Teams!B$2:M182,12,FALSE)</f>
        <v>277</v>
      </c>
    </row>
    <row r="15" spans="1:5" ht="14.35" x14ac:dyDescent="0.5">
      <c r="A15" s="96">
        <v>13</v>
      </c>
      <c r="B15" s="97" t="s">
        <v>216</v>
      </c>
      <c r="C15" s="98" t="s">
        <v>125</v>
      </c>
      <c r="D15" s="119">
        <f>VLOOKUP(B15,Teams!B$2:M188,12,FALSE)</f>
        <v>265</v>
      </c>
    </row>
    <row r="16" spans="1:5" ht="14.35" x14ac:dyDescent="0.5">
      <c r="A16" s="96">
        <v>14</v>
      </c>
      <c r="B16" s="97" t="s">
        <v>211</v>
      </c>
      <c r="C16" s="98" t="s">
        <v>169</v>
      </c>
      <c r="D16" s="119">
        <f>VLOOKUP(B16,Teams!B$2:M205,12,FALSE)</f>
        <v>255</v>
      </c>
    </row>
    <row r="17" spans="1:4" ht="14.35" x14ac:dyDescent="0.5">
      <c r="A17" s="96">
        <v>15</v>
      </c>
      <c r="B17" s="91" t="s">
        <v>200</v>
      </c>
      <c r="C17" s="89" t="s">
        <v>13</v>
      </c>
      <c r="D17" s="119">
        <f>VLOOKUP(B17,Teams!B$2:M193,12,FALSE)</f>
        <v>254</v>
      </c>
    </row>
    <row r="18" spans="1:4" ht="14.35" x14ac:dyDescent="0.5">
      <c r="A18" s="96">
        <v>16</v>
      </c>
      <c r="B18" s="97" t="s">
        <v>219</v>
      </c>
      <c r="C18" s="98" t="s">
        <v>93</v>
      </c>
      <c r="D18" s="119">
        <f>VLOOKUP(B18,Teams!B$2:M225,12,FALSE)</f>
        <v>245</v>
      </c>
    </row>
    <row r="19" spans="1:4" ht="14.35" x14ac:dyDescent="0.5">
      <c r="A19" s="96">
        <v>17</v>
      </c>
      <c r="B19" s="97" t="s">
        <v>210</v>
      </c>
      <c r="C19" s="98" t="s">
        <v>169</v>
      </c>
      <c r="D19" s="119">
        <f>VLOOKUP(B19,Teams!B$2:M227,12,FALSE)</f>
        <v>242</v>
      </c>
    </row>
    <row r="20" spans="1:4" ht="14.35" x14ac:dyDescent="0.5">
      <c r="A20" s="96">
        <v>18</v>
      </c>
      <c r="B20" s="97" t="s">
        <v>212</v>
      </c>
      <c r="C20" s="98" t="s">
        <v>169</v>
      </c>
      <c r="D20" s="119">
        <f>VLOOKUP(B20,Teams!B$2:M209,12,FALSE)</f>
        <v>236</v>
      </c>
    </row>
    <row r="21" spans="1:4" ht="14.35" x14ac:dyDescent="0.5">
      <c r="A21" s="96">
        <v>19</v>
      </c>
      <c r="B21" s="97" t="s">
        <v>194</v>
      </c>
      <c r="C21" s="98" t="s">
        <v>73</v>
      </c>
      <c r="D21" s="119">
        <f>VLOOKUP(B21,Teams!B$2:M214,12,FALSE)</f>
        <v>236</v>
      </c>
    </row>
    <row r="22" spans="1:4" ht="14.35" x14ac:dyDescent="0.5">
      <c r="A22" s="96">
        <v>20</v>
      </c>
      <c r="B22" s="97" t="s">
        <v>191</v>
      </c>
      <c r="C22" s="98" t="s">
        <v>120</v>
      </c>
      <c r="D22" s="119">
        <f>VLOOKUP(B22,Teams!B$2:M189,12,FALSE)</f>
        <v>232</v>
      </c>
    </row>
    <row r="23" spans="1:4" ht="14.35" x14ac:dyDescent="0.5">
      <c r="A23" s="96">
        <v>21</v>
      </c>
      <c r="B23" s="97" t="s">
        <v>207</v>
      </c>
      <c r="C23" s="98" t="s">
        <v>16</v>
      </c>
      <c r="D23" s="119">
        <f>VLOOKUP(B23,Teams!B$2:M181,12,FALSE)</f>
        <v>229</v>
      </c>
    </row>
    <row r="24" spans="1:4" ht="14.35" x14ac:dyDescent="0.5">
      <c r="A24" s="96">
        <v>22</v>
      </c>
      <c r="B24" s="99" t="s">
        <v>159</v>
      </c>
      <c r="C24" s="96" t="s">
        <v>5</v>
      </c>
      <c r="D24" s="119">
        <f>VLOOKUP(B24,Teams!B$2:M207,12,FALSE)</f>
        <v>221</v>
      </c>
    </row>
    <row r="25" spans="1:4" ht="14.35" x14ac:dyDescent="0.5">
      <c r="A25" s="96">
        <v>23</v>
      </c>
      <c r="B25" s="99" t="s">
        <v>203</v>
      </c>
      <c r="C25" s="96" t="s">
        <v>46</v>
      </c>
      <c r="D25" s="119">
        <f>VLOOKUP(B25,Teams!B$2:M190,12,FALSE)</f>
        <v>169</v>
      </c>
    </row>
    <row r="26" spans="1:4" ht="14.35" x14ac:dyDescent="0.5">
      <c r="A26" s="96">
        <v>24</v>
      </c>
      <c r="B26" s="91" t="s">
        <v>195</v>
      </c>
      <c r="C26" s="89" t="s">
        <v>73</v>
      </c>
      <c r="D26" s="119">
        <f>VLOOKUP(B26,Teams!B$2:M196,12,FALSE)</f>
        <v>147</v>
      </c>
    </row>
    <row r="27" spans="1:4" ht="14.35" x14ac:dyDescent="0.5">
      <c r="A27" s="96">
        <v>25</v>
      </c>
      <c r="B27" s="91" t="s">
        <v>208</v>
      </c>
      <c r="C27" s="89" t="s">
        <v>11</v>
      </c>
      <c r="D27" s="119">
        <f>VLOOKUP(B27,Teams!B$2:M202,12,FALSE)</f>
        <v>171</v>
      </c>
    </row>
    <row r="28" spans="1:4" ht="14.35" x14ac:dyDescent="0.5">
      <c r="A28" s="96">
        <v>26</v>
      </c>
      <c r="B28" s="91" t="s">
        <v>201</v>
      </c>
      <c r="C28" s="89" t="s">
        <v>13</v>
      </c>
      <c r="D28" s="119">
        <f>VLOOKUP(B28,Teams!B$2:M197,12,FALSE)</f>
        <v>167</v>
      </c>
    </row>
    <row r="29" spans="1:4" ht="14.35" x14ac:dyDescent="0.5">
      <c r="A29" s="96">
        <v>27</v>
      </c>
      <c r="B29" s="91" t="s">
        <v>188</v>
      </c>
      <c r="C29" s="89" t="s">
        <v>111</v>
      </c>
      <c r="D29" s="119">
        <f>VLOOKUP(B29,Teams!B$2:M187,12,FALSE)</f>
        <v>166</v>
      </c>
    </row>
    <row r="30" spans="1:4" ht="14.35" x14ac:dyDescent="0.5">
      <c r="A30" s="96">
        <v>28</v>
      </c>
      <c r="B30" s="91" t="s">
        <v>202</v>
      </c>
      <c r="C30" s="89" t="s">
        <v>13</v>
      </c>
      <c r="D30" s="119">
        <f>VLOOKUP(B30,Teams!B$2:M201,12,FALSE)</f>
        <v>165</v>
      </c>
    </row>
    <row r="31" spans="1:4" ht="14.35" x14ac:dyDescent="0.5">
      <c r="A31" s="96">
        <v>29</v>
      </c>
      <c r="B31" s="97" t="s">
        <v>190</v>
      </c>
      <c r="C31" s="98" t="s">
        <v>120</v>
      </c>
      <c r="D31" s="119">
        <f>VLOOKUP(B31,Teams!B$2:M213,12,FALSE)</f>
        <v>162</v>
      </c>
    </row>
    <row r="32" spans="1:4" ht="14.35" x14ac:dyDescent="0.5">
      <c r="A32" s="96">
        <v>30</v>
      </c>
      <c r="B32" s="97" t="s">
        <v>205</v>
      </c>
      <c r="C32" s="98" t="s">
        <v>5</v>
      </c>
      <c r="D32" s="119">
        <f>VLOOKUP(B32,Teams!B$2:M211,12,FALSE)</f>
        <v>161</v>
      </c>
    </row>
    <row r="33" spans="1:4" ht="14.35" x14ac:dyDescent="0.5">
      <c r="A33" s="96">
        <v>31</v>
      </c>
      <c r="B33" s="91" t="s">
        <v>198</v>
      </c>
      <c r="C33" s="89" t="s">
        <v>74</v>
      </c>
      <c r="D33" s="119">
        <f>VLOOKUP(B33,Teams!B$2:M216,12,FALSE)</f>
        <v>143</v>
      </c>
    </row>
    <row r="34" spans="1:4" ht="14.35" x14ac:dyDescent="0.5">
      <c r="A34" s="96">
        <v>32</v>
      </c>
      <c r="B34" s="91" t="s">
        <v>213</v>
      </c>
      <c r="C34" s="89" t="s">
        <v>6</v>
      </c>
      <c r="D34" s="119">
        <f>VLOOKUP(B34,Teams!B$2:M229,12,FALSE)</f>
        <v>139</v>
      </c>
    </row>
    <row r="35" spans="1:4" ht="14.35" x14ac:dyDescent="0.5">
      <c r="A35" s="96">
        <v>33</v>
      </c>
      <c r="B35" s="89" t="s">
        <v>189</v>
      </c>
      <c r="C35" s="89" t="s">
        <v>111</v>
      </c>
      <c r="D35" s="119">
        <f>VLOOKUP(B35,Teams!B$2:M195,12,FALSE)</f>
        <v>99</v>
      </c>
    </row>
    <row r="36" spans="1:4" ht="14.35" x14ac:dyDescent="0.5">
      <c r="A36" s="96">
        <v>34</v>
      </c>
      <c r="B36" s="98" t="s">
        <v>193</v>
      </c>
      <c r="C36" s="98" t="s">
        <v>73</v>
      </c>
      <c r="D36" s="119">
        <f>VLOOKUP(B36,Teams!B$2:M212,12,FALSE)</f>
        <v>99</v>
      </c>
    </row>
    <row r="37" spans="1:4" ht="14.35" x14ac:dyDescent="0.5">
      <c r="A37" s="96">
        <v>35</v>
      </c>
      <c r="B37" s="89" t="s">
        <v>214</v>
      </c>
      <c r="C37" s="89" t="s">
        <v>89</v>
      </c>
      <c r="D37" s="119">
        <f>VLOOKUP(B37,Teams!B$2:M215,12,FALSE)</f>
        <v>93</v>
      </c>
    </row>
    <row r="38" spans="1:4" ht="14.35" x14ac:dyDescent="0.5">
      <c r="A38" s="96"/>
      <c r="B38" s="97"/>
      <c r="C38" s="98"/>
      <c r="D38" s="119"/>
    </row>
    <row r="39" spans="1:4" ht="14.35" x14ac:dyDescent="0.5">
      <c r="A39" s="96"/>
      <c r="B39" s="99"/>
      <c r="C39" s="96"/>
      <c r="D39" s="119"/>
    </row>
    <row r="40" spans="1:4" ht="14.35" x14ac:dyDescent="0.5">
      <c r="A40" s="96"/>
      <c r="B40" s="97"/>
      <c r="C40" s="98"/>
      <c r="D40" s="119"/>
    </row>
    <row r="41" spans="1:4" ht="14.35" x14ac:dyDescent="0.5">
      <c r="A41" s="96"/>
      <c r="B41" s="91"/>
      <c r="C41" s="89"/>
      <c r="D41" s="119"/>
    </row>
    <row r="42" spans="1:4" ht="14.35" x14ac:dyDescent="0.5">
      <c r="A42" s="96"/>
      <c r="B42" s="91"/>
      <c r="C42" s="89"/>
      <c r="D42" s="119"/>
    </row>
    <row r="43" spans="1:4" ht="14.35" x14ac:dyDescent="0.5">
      <c r="A43" s="96"/>
      <c r="B43" s="91"/>
      <c r="C43" s="89"/>
      <c r="D43" s="119"/>
    </row>
    <row r="44" spans="1:4" ht="14.35" x14ac:dyDescent="0.5">
      <c r="A44" s="96"/>
      <c r="B44" s="97"/>
      <c r="C44" s="98"/>
      <c r="D44" s="119"/>
    </row>
    <row r="45" spans="1:4" ht="14.35" x14ac:dyDescent="0.5">
      <c r="A45" s="96"/>
      <c r="B45" s="97"/>
      <c r="C45" s="98"/>
      <c r="D45" s="119"/>
    </row>
    <row r="46" spans="1:4" ht="14.35" x14ac:dyDescent="0.5">
      <c r="A46" s="96"/>
      <c r="B46" s="91"/>
      <c r="C46" s="89"/>
      <c r="D46" s="119"/>
    </row>
    <row r="47" spans="1:4" ht="14.35" x14ac:dyDescent="0.5">
      <c r="A47" s="96"/>
      <c r="B47" s="97"/>
      <c r="C47" s="98"/>
      <c r="D47" s="119"/>
    </row>
    <row r="48" spans="1:4" ht="14.35" x14ac:dyDescent="0.5">
      <c r="A48" s="96"/>
      <c r="B48" s="97"/>
      <c r="C48" s="98"/>
      <c r="D48" s="119"/>
    </row>
    <row r="49" spans="1:4" ht="14.35" x14ac:dyDescent="0.5">
      <c r="A49" s="96"/>
      <c r="B49" s="91"/>
      <c r="C49" s="89"/>
      <c r="D49" s="119"/>
    </row>
    <row r="50" spans="1:4" ht="14.35" x14ac:dyDescent="0.5">
      <c r="A50" s="96"/>
      <c r="B50" s="91"/>
      <c r="C50" s="89"/>
      <c r="D50" s="119"/>
    </row>
    <row r="51" spans="1:4" ht="14.35" x14ac:dyDescent="0.5">
      <c r="A51" s="96"/>
      <c r="B51" s="97"/>
      <c r="C51" s="98"/>
      <c r="D51" s="119"/>
    </row>
    <row r="52" spans="1:4" ht="14.35" x14ac:dyDescent="0.5">
      <c r="A52" s="96"/>
      <c r="B52" s="97"/>
      <c r="C52" s="98"/>
      <c r="D52" s="119"/>
    </row>
    <row r="53" spans="1:4" ht="14.35" x14ac:dyDescent="0.5">
      <c r="A53" s="96"/>
      <c r="B53" s="103"/>
      <c r="C53" s="102"/>
      <c r="D53" s="119"/>
    </row>
    <row r="54" spans="1:4" ht="14.35" x14ac:dyDescent="0.5">
      <c r="A54" s="96"/>
      <c r="B54" s="92"/>
      <c r="C54" s="90"/>
      <c r="D54" s="119"/>
    </row>
    <row r="55" spans="1:4" ht="14.35" x14ac:dyDescent="0.5">
      <c r="A55" s="96"/>
      <c r="B55" s="92"/>
      <c r="C55" s="90"/>
      <c r="D55" s="119"/>
    </row>
    <row r="56" spans="1:4" ht="14.35" x14ac:dyDescent="0.5">
      <c r="A56" s="96"/>
      <c r="B56" s="92"/>
      <c r="C56" s="90"/>
      <c r="D56" s="119"/>
    </row>
    <row r="57" spans="1:4" ht="14.35" x14ac:dyDescent="0.5">
      <c r="A57" s="96"/>
      <c r="B57" s="103"/>
      <c r="C57" s="102"/>
      <c r="D57" s="119"/>
    </row>
    <row r="58" spans="1:4" ht="14.35" x14ac:dyDescent="0.5">
      <c r="A58" s="96"/>
      <c r="B58" s="103"/>
      <c r="C58" s="102"/>
      <c r="D58" s="119"/>
    </row>
    <row r="59" spans="1:4" ht="14.35" x14ac:dyDescent="0.5">
      <c r="A59" s="96"/>
      <c r="B59" s="92"/>
      <c r="C59" s="90"/>
      <c r="D59" s="119"/>
    </row>
    <row r="60" spans="1:4" ht="14.35" x14ac:dyDescent="0.5">
      <c r="A60" s="96"/>
      <c r="B60" s="103"/>
      <c r="C60" s="102"/>
      <c r="D60" s="119"/>
    </row>
    <row r="61" spans="1:4" ht="14.35" x14ac:dyDescent="0.5">
      <c r="A61" s="104"/>
      <c r="B61" s="105"/>
      <c r="C61" s="106"/>
      <c r="D61" s="14"/>
    </row>
    <row r="62" spans="1:4" x14ac:dyDescent="0.4">
      <c r="B62" s="4"/>
      <c r="C62" s="5"/>
    </row>
    <row r="63" spans="1:4" x14ac:dyDescent="0.4">
      <c r="B63" s="4"/>
      <c r="C63" s="5"/>
    </row>
    <row r="64" spans="1:4" x14ac:dyDescent="0.4">
      <c r="B64" s="4"/>
      <c r="C64" s="5"/>
    </row>
    <row r="65" spans="2:3" x14ac:dyDescent="0.4">
      <c r="B65" s="4"/>
      <c r="C65" s="5"/>
    </row>
    <row r="66" spans="2:3" x14ac:dyDescent="0.4">
      <c r="B66" s="4"/>
      <c r="C66" s="5"/>
    </row>
    <row r="67" spans="2:3" x14ac:dyDescent="0.4">
      <c r="B67" s="4"/>
      <c r="C67" s="5"/>
    </row>
    <row r="68" spans="2:3" x14ac:dyDescent="0.4">
      <c r="B68" s="4"/>
      <c r="C68" s="5"/>
    </row>
    <row r="69" spans="2:3" x14ac:dyDescent="0.4">
      <c r="B69" s="4"/>
      <c r="C69" s="5"/>
    </row>
    <row r="70" spans="2:3" x14ac:dyDescent="0.4">
      <c r="B70" s="4"/>
      <c r="C70" s="5"/>
    </row>
    <row r="71" spans="2:3" x14ac:dyDescent="0.4">
      <c r="B71" s="4"/>
      <c r="C71" s="5"/>
    </row>
    <row r="72" spans="2:3" x14ac:dyDescent="0.4">
      <c r="B72" s="4"/>
      <c r="C72" s="5"/>
    </row>
    <row r="73" spans="2:3" x14ac:dyDescent="0.4">
      <c r="B73" s="4"/>
      <c r="C73" s="5"/>
    </row>
    <row r="74" spans="2:3" x14ac:dyDescent="0.4">
      <c r="B74" s="4"/>
      <c r="C74" s="5"/>
    </row>
    <row r="75" spans="2:3" x14ac:dyDescent="0.4">
      <c r="B75" s="4"/>
      <c r="C75" s="5"/>
    </row>
    <row r="76" spans="2:3" x14ac:dyDescent="0.4">
      <c r="B76" s="4"/>
      <c r="C76" s="5"/>
    </row>
    <row r="77" spans="2:3" x14ac:dyDescent="0.4">
      <c r="B77" s="4"/>
      <c r="C77" s="5"/>
    </row>
    <row r="78" spans="2:3" x14ac:dyDescent="0.4">
      <c r="B78" s="4"/>
      <c r="C78" s="5"/>
    </row>
    <row r="79" spans="2:3" x14ac:dyDescent="0.4">
      <c r="B79" s="4"/>
      <c r="C79" s="5"/>
    </row>
    <row r="80" spans="2:3" x14ac:dyDescent="0.4">
      <c r="B80" s="4"/>
      <c r="C80" s="5"/>
    </row>
    <row r="81" spans="2:3" x14ac:dyDescent="0.4">
      <c r="B81" s="4"/>
      <c r="C81" s="5"/>
    </row>
    <row r="82" spans="2:3" x14ac:dyDescent="0.4">
      <c r="B82" s="4"/>
      <c r="C82" s="5"/>
    </row>
    <row r="83" spans="2:3" x14ac:dyDescent="0.4">
      <c r="B83" s="4"/>
      <c r="C83" s="5"/>
    </row>
    <row r="84" spans="2:3" x14ac:dyDescent="0.4">
      <c r="B84" s="4"/>
      <c r="C84" s="5"/>
    </row>
    <row r="85" spans="2:3" x14ac:dyDescent="0.4">
      <c r="B85" s="4"/>
      <c r="C85" s="5"/>
    </row>
    <row r="86" spans="2:3" x14ac:dyDescent="0.4">
      <c r="B86" s="4"/>
      <c r="C86" s="5"/>
    </row>
    <row r="87" spans="2:3" x14ac:dyDescent="0.4">
      <c r="B87" s="4"/>
      <c r="C87" s="5"/>
    </row>
    <row r="88" spans="2:3" x14ac:dyDescent="0.4">
      <c r="B88" s="4"/>
      <c r="C88" s="5"/>
    </row>
    <row r="89" spans="2:3" x14ac:dyDescent="0.4">
      <c r="B89" s="4"/>
      <c r="C89" s="5"/>
    </row>
    <row r="90" spans="2:3" x14ac:dyDescent="0.4">
      <c r="B90" s="4"/>
      <c r="C90" s="5"/>
    </row>
    <row r="91" spans="2:3" x14ac:dyDescent="0.4">
      <c r="B91" s="4"/>
      <c r="C91" s="5"/>
    </row>
    <row r="92" spans="2:3" x14ac:dyDescent="0.4">
      <c r="B92" s="4"/>
      <c r="C92" s="5"/>
    </row>
    <row r="93" spans="2:3" x14ac:dyDescent="0.4">
      <c r="B93" s="4"/>
      <c r="C93" s="5"/>
    </row>
    <row r="94" spans="2:3" x14ac:dyDescent="0.4">
      <c r="B94" s="4"/>
      <c r="C94" s="5"/>
    </row>
    <row r="95" spans="2:3" x14ac:dyDescent="0.4">
      <c r="B95" s="4"/>
      <c r="C95" s="5"/>
    </row>
    <row r="96" spans="2:3" x14ac:dyDescent="0.4">
      <c r="B96" s="4"/>
      <c r="C96" s="5"/>
    </row>
    <row r="97" spans="2:3" x14ac:dyDescent="0.4">
      <c r="B97" s="4"/>
      <c r="C97" s="5"/>
    </row>
    <row r="98" spans="2:3" x14ac:dyDescent="0.4">
      <c r="B98" s="4"/>
      <c r="C98" s="5"/>
    </row>
    <row r="99" spans="2:3" x14ac:dyDescent="0.4">
      <c r="B99" s="4"/>
      <c r="C99" s="5"/>
    </row>
    <row r="100" spans="2:3" x14ac:dyDescent="0.4">
      <c r="B100" s="4"/>
      <c r="C100" s="5"/>
    </row>
    <row r="101" spans="2:3" x14ac:dyDescent="0.4">
      <c r="B101" s="4"/>
      <c r="C101" s="5"/>
    </row>
    <row r="102" spans="2:3" x14ac:dyDescent="0.4">
      <c r="B102" s="4"/>
      <c r="C102" s="5"/>
    </row>
    <row r="103" spans="2:3" x14ac:dyDescent="0.4">
      <c r="B103" s="4"/>
      <c r="C103" s="5"/>
    </row>
    <row r="104" spans="2:3" x14ac:dyDescent="0.4">
      <c r="B104" s="4"/>
      <c r="C104" s="5"/>
    </row>
    <row r="105" spans="2:3" x14ac:dyDescent="0.4">
      <c r="B105" s="4"/>
      <c r="C105" s="5"/>
    </row>
    <row r="106" spans="2:3" x14ac:dyDescent="0.4">
      <c r="B106" s="4"/>
      <c r="C106" s="5"/>
    </row>
    <row r="107" spans="2:3" x14ac:dyDescent="0.4">
      <c r="B107" s="4"/>
      <c r="C107" s="5"/>
    </row>
    <row r="108" spans="2:3" x14ac:dyDescent="0.4">
      <c r="B108" s="4"/>
      <c r="C108" s="5"/>
    </row>
    <row r="109" spans="2:3" x14ac:dyDescent="0.4">
      <c r="B109" s="4"/>
      <c r="C109" s="5"/>
    </row>
    <row r="110" spans="2:3" x14ac:dyDescent="0.4">
      <c r="B110" s="4"/>
      <c r="C110" s="5"/>
    </row>
    <row r="111" spans="2:3" x14ac:dyDescent="0.4">
      <c r="B111" s="4"/>
      <c r="C111" s="5"/>
    </row>
    <row r="112" spans="2:3" x14ac:dyDescent="0.4">
      <c r="B112" s="4"/>
      <c r="C112" s="5"/>
    </row>
    <row r="113" spans="2:3" x14ac:dyDescent="0.4">
      <c r="B113" s="4"/>
      <c r="C113" s="5"/>
    </row>
    <row r="114" spans="2:3" x14ac:dyDescent="0.4">
      <c r="B114" s="4"/>
      <c r="C114" s="5"/>
    </row>
    <row r="115" spans="2:3" x14ac:dyDescent="0.4">
      <c r="B115" s="4"/>
      <c r="C115" s="5"/>
    </row>
    <row r="116" spans="2:3" x14ac:dyDescent="0.4">
      <c r="B116" s="4"/>
      <c r="C116" s="5"/>
    </row>
    <row r="117" spans="2:3" x14ac:dyDescent="0.4">
      <c r="B117" s="4"/>
      <c r="C117" s="5"/>
    </row>
    <row r="118" spans="2:3" x14ac:dyDescent="0.4">
      <c r="B118" s="4"/>
      <c r="C118" s="5"/>
    </row>
    <row r="119" spans="2:3" x14ac:dyDescent="0.4">
      <c r="B119" s="4"/>
      <c r="C119" s="5"/>
    </row>
    <row r="120" spans="2:3" x14ac:dyDescent="0.4">
      <c r="B120" s="4"/>
      <c r="C120" s="5"/>
    </row>
    <row r="121" spans="2:3" x14ac:dyDescent="0.4">
      <c r="B121" s="4"/>
      <c r="C121" s="5"/>
    </row>
    <row r="122" spans="2:3" x14ac:dyDescent="0.4">
      <c r="B122" s="4"/>
      <c r="C122" s="5"/>
    </row>
    <row r="123" spans="2:3" x14ac:dyDescent="0.4">
      <c r="B123" s="4"/>
      <c r="C123" s="5"/>
    </row>
    <row r="124" spans="2:3" x14ac:dyDescent="0.4">
      <c r="B124" s="4"/>
      <c r="C124" s="5"/>
    </row>
    <row r="125" spans="2:3" x14ac:dyDescent="0.4">
      <c r="B125" s="4"/>
      <c r="C125" s="5"/>
    </row>
    <row r="126" spans="2:3" x14ac:dyDescent="0.4">
      <c r="B126" s="4"/>
      <c r="C126" s="5"/>
    </row>
    <row r="127" spans="2:3" x14ac:dyDescent="0.4">
      <c r="B127" s="4"/>
      <c r="C127" s="5"/>
    </row>
    <row r="128" spans="2:3" x14ac:dyDescent="0.4">
      <c r="B128" s="4"/>
      <c r="C128" s="5"/>
    </row>
    <row r="129" spans="2:3" x14ac:dyDescent="0.4">
      <c r="B129" s="4"/>
      <c r="C129" s="5"/>
    </row>
    <row r="130" spans="2:3" x14ac:dyDescent="0.4">
      <c r="B130" s="4"/>
      <c r="C130" s="5"/>
    </row>
    <row r="131" spans="2:3" x14ac:dyDescent="0.4">
      <c r="B131" s="4"/>
      <c r="C131" s="5"/>
    </row>
    <row r="132" spans="2:3" x14ac:dyDescent="0.4">
      <c r="B132" s="4"/>
      <c r="C132" s="5"/>
    </row>
    <row r="133" spans="2:3" x14ac:dyDescent="0.4">
      <c r="B133" s="4"/>
      <c r="C133" s="5"/>
    </row>
    <row r="134" spans="2:3" x14ac:dyDescent="0.4">
      <c r="B134" s="4"/>
      <c r="C134" s="5"/>
    </row>
    <row r="135" spans="2:3" x14ac:dyDescent="0.4">
      <c r="B135" s="4"/>
      <c r="C135" s="5"/>
    </row>
    <row r="136" spans="2:3" x14ac:dyDescent="0.4">
      <c r="B136" s="4"/>
      <c r="C136" s="5"/>
    </row>
    <row r="137" spans="2:3" x14ac:dyDescent="0.4">
      <c r="B137" s="4"/>
      <c r="C137" s="5"/>
    </row>
    <row r="138" spans="2:3" x14ac:dyDescent="0.4">
      <c r="B138" s="4"/>
      <c r="C138" s="5"/>
    </row>
    <row r="139" spans="2:3" x14ac:dyDescent="0.4">
      <c r="B139" s="4"/>
      <c r="C139" s="5"/>
    </row>
    <row r="140" spans="2:3" x14ac:dyDescent="0.4">
      <c r="B140" s="4"/>
      <c r="C140" s="5"/>
    </row>
    <row r="141" spans="2:3" x14ac:dyDescent="0.4">
      <c r="B141" s="4"/>
      <c r="C141" s="5"/>
    </row>
    <row r="142" spans="2:3" x14ac:dyDescent="0.4">
      <c r="B142" s="4"/>
      <c r="C142" s="5"/>
    </row>
    <row r="143" spans="2:3" x14ac:dyDescent="0.4">
      <c r="B143" s="4"/>
      <c r="C143" s="5"/>
    </row>
    <row r="144" spans="2:3" x14ac:dyDescent="0.4">
      <c r="B144" s="4"/>
      <c r="C144" s="5"/>
    </row>
    <row r="145" spans="2:3" x14ac:dyDescent="0.4">
      <c r="B145" s="4"/>
      <c r="C145" s="5"/>
    </row>
    <row r="146" spans="2:3" x14ac:dyDescent="0.4">
      <c r="B146" s="4"/>
      <c r="C146" s="5"/>
    </row>
    <row r="147" spans="2:3" x14ac:dyDescent="0.4">
      <c r="B147" s="4"/>
      <c r="C147" s="5"/>
    </row>
    <row r="148" spans="2:3" x14ac:dyDescent="0.4">
      <c r="B148" s="4"/>
      <c r="C148" s="5"/>
    </row>
    <row r="149" spans="2:3" x14ac:dyDescent="0.4">
      <c r="B149" s="4"/>
      <c r="C149" s="5"/>
    </row>
    <row r="150" spans="2:3" x14ac:dyDescent="0.4">
      <c r="B150" s="4"/>
      <c r="C150" s="5"/>
    </row>
    <row r="151" spans="2:3" x14ac:dyDescent="0.4">
      <c r="B151" s="4"/>
      <c r="C151" s="5"/>
    </row>
    <row r="152" spans="2:3" x14ac:dyDescent="0.4">
      <c r="B152" s="4"/>
      <c r="C152" s="5"/>
    </row>
    <row r="153" spans="2:3" x14ac:dyDescent="0.4">
      <c r="B153" s="4"/>
      <c r="C153" s="5"/>
    </row>
    <row r="154" spans="2:3" x14ac:dyDescent="0.4">
      <c r="B154" s="4"/>
      <c r="C154" s="5"/>
    </row>
    <row r="155" spans="2:3" x14ac:dyDescent="0.4">
      <c r="B155" s="4"/>
      <c r="C155" s="5"/>
    </row>
    <row r="156" spans="2:3" x14ac:dyDescent="0.4">
      <c r="B156" s="4"/>
      <c r="C156" s="5"/>
    </row>
    <row r="157" spans="2:3" x14ac:dyDescent="0.4">
      <c r="B157" s="4"/>
      <c r="C157" s="5"/>
    </row>
    <row r="158" spans="2:3" x14ac:dyDescent="0.4">
      <c r="B158" s="4"/>
      <c r="C158" s="5"/>
    </row>
    <row r="159" spans="2:3" x14ac:dyDescent="0.4">
      <c r="B159" s="4"/>
      <c r="C159" s="5"/>
    </row>
    <row r="160" spans="2:3" x14ac:dyDescent="0.4">
      <c r="B160" s="4"/>
      <c r="C160" s="5"/>
    </row>
    <row r="161" spans="2:3" x14ac:dyDescent="0.4">
      <c r="B161" s="4"/>
      <c r="C161" s="5"/>
    </row>
    <row r="162" spans="2:3" x14ac:dyDescent="0.4">
      <c r="B162" s="4"/>
      <c r="C162" s="5"/>
    </row>
    <row r="163" spans="2:3" x14ac:dyDescent="0.4">
      <c r="B163" s="4"/>
      <c r="C163" s="5"/>
    </row>
    <row r="164" spans="2:3" x14ac:dyDescent="0.4">
      <c r="B164" s="4"/>
      <c r="C164" s="5"/>
    </row>
    <row r="165" spans="2:3" x14ac:dyDescent="0.4">
      <c r="B165" s="4"/>
      <c r="C165" s="5"/>
    </row>
    <row r="166" spans="2:3" x14ac:dyDescent="0.4">
      <c r="B166" s="4"/>
      <c r="C166" s="5"/>
    </row>
    <row r="167" spans="2:3" x14ac:dyDescent="0.4">
      <c r="B167" s="4"/>
      <c r="C167" s="5"/>
    </row>
    <row r="168" spans="2:3" x14ac:dyDescent="0.4">
      <c r="B168" s="4"/>
      <c r="C168" s="5"/>
    </row>
    <row r="169" spans="2:3" x14ac:dyDescent="0.4">
      <c r="B169" s="4"/>
      <c r="C169" s="5"/>
    </row>
    <row r="170" spans="2:3" x14ac:dyDescent="0.4">
      <c r="B170" s="4"/>
      <c r="C170" s="5"/>
    </row>
    <row r="171" spans="2:3" x14ac:dyDescent="0.4">
      <c r="B171" s="4"/>
      <c r="C171" s="5"/>
    </row>
    <row r="172" spans="2:3" x14ac:dyDescent="0.4">
      <c r="B172" s="4"/>
      <c r="C172" s="5"/>
    </row>
    <row r="173" spans="2:3" x14ac:dyDescent="0.4">
      <c r="B173" s="4"/>
      <c r="C173" s="5"/>
    </row>
    <row r="174" spans="2:3" x14ac:dyDescent="0.4">
      <c r="B174" s="4"/>
      <c r="C174" s="5"/>
    </row>
    <row r="175" spans="2:3" x14ac:dyDescent="0.4">
      <c r="B175" s="4"/>
      <c r="C175" s="5"/>
    </row>
    <row r="176" spans="2:3" x14ac:dyDescent="0.4">
      <c r="B176" s="4"/>
      <c r="C176" s="5"/>
    </row>
    <row r="177" spans="2:3" x14ac:dyDescent="0.4">
      <c r="B177" s="4"/>
      <c r="C177" s="5"/>
    </row>
    <row r="178" spans="2:3" x14ac:dyDescent="0.4">
      <c r="B178" s="4"/>
      <c r="C178" s="5"/>
    </row>
    <row r="179" spans="2:3" x14ac:dyDescent="0.4">
      <c r="B179" s="4"/>
      <c r="C179" s="5"/>
    </row>
    <row r="180" spans="2:3" x14ac:dyDescent="0.4">
      <c r="B180" s="4"/>
      <c r="C180" s="5"/>
    </row>
    <row r="181" spans="2:3" x14ac:dyDescent="0.4">
      <c r="B181" s="4"/>
      <c r="C181" s="5"/>
    </row>
    <row r="182" spans="2:3" x14ac:dyDescent="0.4">
      <c r="B182" s="4"/>
      <c r="C182" s="5"/>
    </row>
    <row r="183" spans="2:3" x14ac:dyDescent="0.4">
      <c r="B183" s="4"/>
      <c r="C183" s="5"/>
    </row>
    <row r="184" spans="2:3" x14ac:dyDescent="0.4">
      <c r="B184" s="4"/>
      <c r="C184" s="5"/>
    </row>
    <row r="185" spans="2:3" x14ac:dyDescent="0.4">
      <c r="B185" s="4"/>
      <c r="C185" s="5"/>
    </row>
    <row r="186" spans="2:3" x14ac:dyDescent="0.4">
      <c r="B186" s="4"/>
      <c r="C186" s="5"/>
    </row>
    <row r="187" spans="2:3" x14ac:dyDescent="0.4">
      <c r="B187" s="4"/>
      <c r="C187" s="5"/>
    </row>
    <row r="188" spans="2:3" x14ac:dyDescent="0.4">
      <c r="B188" s="4"/>
      <c r="C188" s="5"/>
    </row>
    <row r="189" spans="2:3" x14ac:dyDescent="0.4">
      <c r="B189" s="4"/>
      <c r="C189" s="5"/>
    </row>
    <row r="190" spans="2:3" x14ac:dyDescent="0.4">
      <c r="B190" s="4"/>
      <c r="C190" s="5"/>
    </row>
    <row r="191" spans="2:3" x14ac:dyDescent="0.4">
      <c r="B191" s="4"/>
      <c r="C191" s="5"/>
    </row>
    <row r="192" spans="2:3" x14ac:dyDescent="0.4">
      <c r="B192" s="4"/>
      <c r="C192" s="5"/>
    </row>
    <row r="193" spans="2:3" x14ac:dyDescent="0.4">
      <c r="B193" s="4"/>
      <c r="C193" s="5"/>
    </row>
    <row r="194" spans="2:3" x14ac:dyDescent="0.4">
      <c r="B194" s="4"/>
      <c r="C194" s="5"/>
    </row>
    <row r="195" spans="2:3" x14ac:dyDescent="0.4">
      <c r="B195" s="4"/>
      <c r="C195" s="5"/>
    </row>
    <row r="196" spans="2:3" x14ac:dyDescent="0.4">
      <c r="B196" s="6"/>
      <c r="C196" s="5"/>
    </row>
    <row r="197" spans="2:3" x14ac:dyDescent="0.4">
      <c r="B197" s="5"/>
      <c r="C197" s="5"/>
    </row>
    <row r="198" spans="2:3" x14ac:dyDescent="0.4">
      <c r="B198" s="5"/>
      <c r="C198" s="5"/>
    </row>
    <row r="199" spans="2:3" x14ac:dyDescent="0.4">
      <c r="B199" s="5"/>
      <c r="C199" s="5"/>
    </row>
    <row r="200" spans="2:3" x14ac:dyDescent="0.4">
      <c r="B200" s="5"/>
      <c r="C200" s="5"/>
    </row>
    <row r="201" spans="2:3" x14ac:dyDescent="0.4">
      <c r="B201" s="5"/>
      <c r="C201" s="5"/>
    </row>
    <row r="202" spans="2:3" x14ac:dyDescent="0.4">
      <c r="B202" s="5"/>
      <c r="C202" s="5"/>
    </row>
    <row r="203" spans="2:3" x14ac:dyDescent="0.4">
      <c r="B203" s="7"/>
      <c r="C203" s="7"/>
    </row>
    <row r="204" spans="2:3" x14ac:dyDescent="0.4">
      <c r="B204" s="7"/>
      <c r="C204" s="7"/>
    </row>
    <row r="205" spans="2:3" x14ac:dyDescent="0.4">
      <c r="B205" s="7"/>
      <c r="C205" s="7"/>
    </row>
    <row r="206" spans="2:3" x14ac:dyDescent="0.4">
      <c r="B206" s="7"/>
      <c r="C206" s="7"/>
    </row>
    <row r="207" spans="2:3" x14ac:dyDescent="0.4">
      <c r="B207" s="7"/>
      <c r="C207" s="7"/>
    </row>
    <row r="208" spans="2:3" x14ac:dyDescent="0.4">
      <c r="B208" s="7"/>
      <c r="C208" s="7"/>
    </row>
    <row r="209" spans="2:3" x14ac:dyDescent="0.4">
      <c r="B209" s="7"/>
      <c r="C209" s="7"/>
    </row>
    <row r="210" spans="2:3" x14ac:dyDescent="0.4">
      <c r="B210" s="7"/>
      <c r="C210" s="7"/>
    </row>
    <row r="211" spans="2:3" x14ac:dyDescent="0.4">
      <c r="B211" s="7"/>
      <c r="C211" s="7"/>
    </row>
    <row r="212" spans="2:3" x14ac:dyDescent="0.4">
      <c r="B212" s="7"/>
      <c r="C212" s="7"/>
    </row>
    <row r="213" spans="2:3" x14ac:dyDescent="0.4">
      <c r="B213" s="7"/>
      <c r="C213" s="7"/>
    </row>
    <row r="214" spans="2:3" x14ac:dyDescent="0.4">
      <c r="B214" s="7"/>
      <c r="C214" s="7"/>
    </row>
    <row r="215" spans="2:3" x14ac:dyDescent="0.4">
      <c r="B215" s="7"/>
      <c r="C215" s="7"/>
    </row>
    <row r="216" spans="2:3" x14ac:dyDescent="0.4">
      <c r="B216" s="7"/>
      <c r="C216" s="7"/>
    </row>
    <row r="217" spans="2:3" x14ac:dyDescent="0.4">
      <c r="B217" s="7"/>
      <c r="C217" s="7"/>
    </row>
    <row r="218" spans="2:3" x14ac:dyDescent="0.4">
      <c r="B218" s="7"/>
      <c r="C218" s="7"/>
    </row>
    <row r="219" spans="2:3" x14ac:dyDescent="0.4">
      <c r="B219" s="7"/>
      <c r="C219" s="7"/>
    </row>
    <row r="220" spans="2:3" x14ac:dyDescent="0.4">
      <c r="B220" s="7"/>
      <c r="C220" s="7"/>
    </row>
    <row r="221" spans="2:3" x14ac:dyDescent="0.4">
      <c r="B221" s="7"/>
      <c r="C221" s="7"/>
    </row>
    <row r="222" spans="2:3" x14ac:dyDescent="0.4">
      <c r="B222" s="7"/>
      <c r="C222" s="7"/>
    </row>
  </sheetData>
  <sortState xmlns:xlrd2="http://schemas.microsoft.com/office/spreadsheetml/2017/richdata2" ref="B3:D37">
    <sortCondition descending="1" ref="D3:D37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2"/>
  <sheetViews>
    <sheetView showGridLines="0" workbookViewId="0">
      <selection activeCell="B3" sqref="B3:D37"/>
    </sheetView>
  </sheetViews>
  <sheetFormatPr defaultColWidth="44.52734375" defaultRowHeight="12.7" x14ac:dyDescent="0.4"/>
  <cols>
    <col min="1" max="1" width="9.5859375" bestFit="1" customWidth="1"/>
    <col min="2" max="2" width="24.17578125" customWidth="1"/>
    <col min="3" max="3" width="21.05859375" style="1" customWidth="1"/>
    <col min="4" max="4" width="11.17578125" customWidth="1"/>
  </cols>
  <sheetData>
    <row r="1" spans="1:4" ht="13.7" x14ac:dyDescent="0.4">
      <c r="A1" s="8" t="s">
        <v>231</v>
      </c>
      <c r="B1" s="8" t="s">
        <v>171</v>
      </c>
    </row>
    <row r="2" spans="1:4" ht="14.35" x14ac:dyDescent="0.5">
      <c r="A2" s="93" t="s">
        <v>165</v>
      </c>
      <c r="B2" s="9" t="s">
        <v>20</v>
      </c>
      <c r="C2" s="9" t="s">
        <v>21</v>
      </c>
      <c r="D2" s="24" t="s">
        <v>26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41">
        <f>VLOOKUP(B3,Teams!B$2:O202,14,FALSE)</f>
        <v>452</v>
      </c>
    </row>
    <row r="4" spans="1:4" ht="14.35" x14ac:dyDescent="0.5">
      <c r="A4" s="96">
        <v>2</v>
      </c>
      <c r="B4" s="97" t="s">
        <v>197</v>
      </c>
      <c r="C4" s="98" t="s">
        <v>74</v>
      </c>
      <c r="D4" s="119">
        <f>VLOOKUP(B4,Teams!B$2:O215,14,FALSE)</f>
        <v>370</v>
      </c>
    </row>
    <row r="5" spans="1:4" ht="14.35" x14ac:dyDescent="0.5">
      <c r="A5" s="96">
        <v>3</v>
      </c>
      <c r="B5" s="97" t="s">
        <v>194</v>
      </c>
      <c r="C5" s="98" t="s">
        <v>73</v>
      </c>
      <c r="D5" s="119">
        <f>VLOOKUP(B5,Teams!B$2:O221,14,FALSE)</f>
        <v>361</v>
      </c>
    </row>
    <row r="6" spans="1:4" ht="14.35" x14ac:dyDescent="0.5">
      <c r="A6" s="96">
        <v>4</v>
      </c>
      <c r="B6" s="99" t="s">
        <v>204</v>
      </c>
      <c r="C6" s="96" t="s">
        <v>46</v>
      </c>
      <c r="D6" s="119">
        <f>VLOOKUP(B6,Teams!B$2:O228,14,FALSE)</f>
        <v>350</v>
      </c>
    </row>
    <row r="7" spans="1:4" ht="14.35" x14ac:dyDescent="0.5">
      <c r="A7" s="96">
        <v>5</v>
      </c>
      <c r="B7" s="91" t="s">
        <v>196</v>
      </c>
      <c r="C7" s="89" t="s">
        <v>12</v>
      </c>
      <c r="D7" s="119">
        <f>VLOOKUP(B7,Teams!B$2:O184,14,FALSE)</f>
        <v>349</v>
      </c>
    </row>
    <row r="8" spans="1:4" ht="14.35" x14ac:dyDescent="0.5">
      <c r="A8" s="96">
        <v>6</v>
      </c>
      <c r="B8" s="97" t="s">
        <v>219</v>
      </c>
      <c r="C8" s="98" t="s">
        <v>93</v>
      </c>
      <c r="D8" s="119">
        <f>VLOOKUP(B8,Teams!B$2:O222,14,FALSE)</f>
        <v>323</v>
      </c>
    </row>
    <row r="9" spans="1:4" ht="14.35" x14ac:dyDescent="0.5">
      <c r="A9" s="96">
        <v>7</v>
      </c>
      <c r="B9" s="99" t="s">
        <v>221</v>
      </c>
      <c r="C9" s="96" t="s">
        <v>5</v>
      </c>
      <c r="D9" s="119">
        <f>VLOOKUP(B9,Teams!B$2:O185,14,FALSE)</f>
        <v>309</v>
      </c>
    </row>
    <row r="10" spans="1:4" ht="14.35" x14ac:dyDescent="0.5">
      <c r="A10" s="96">
        <v>8</v>
      </c>
      <c r="B10" s="91" t="s">
        <v>201</v>
      </c>
      <c r="C10" s="89" t="s">
        <v>13</v>
      </c>
      <c r="D10" s="119">
        <f>VLOOKUP(B10,Teams!B$2:O242,14,FALSE)</f>
        <v>305</v>
      </c>
    </row>
    <row r="11" spans="1:4" ht="14.35" x14ac:dyDescent="0.5">
      <c r="A11" s="96">
        <v>9</v>
      </c>
      <c r="B11" s="91" t="s">
        <v>206</v>
      </c>
      <c r="C11" s="89" t="s">
        <v>90</v>
      </c>
      <c r="D11" s="119">
        <f>VLOOKUP(B11,Teams!B$2:O187,14,FALSE)</f>
        <v>302</v>
      </c>
    </row>
    <row r="12" spans="1:4" ht="14.35" x14ac:dyDescent="0.5">
      <c r="A12" s="96">
        <v>10</v>
      </c>
      <c r="B12" s="99" t="s">
        <v>203</v>
      </c>
      <c r="C12" s="96" t="s">
        <v>46</v>
      </c>
      <c r="D12" s="119">
        <f>VLOOKUP(B12,Teams!B$2:O207,14,FALSE)</f>
        <v>301</v>
      </c>
    </row>
    <row r="13" spans="1:4" ht="14.35" x14ac:dyDescent="0.5">
      <c r="A13" s="96">
        <v>11</v>
      </c>
      <c r="B13" s="91" t="s">
        <v>158</v>
      </c>
      <c r="C13" s="89" t="s">
        <v>62</v>
      </c>
      <c r="D13" s="119">
        <f>VLOOKUP(B13,Teams!B$2:O189,14,FALSE)</f>
        <v>295</v>
      </c>
    </row>
    <row r="14" spans="1:4" ht="14.35" x14ac:dyDescent="0.5">
      <c r="A14" s="96">
        <v>12</v>
      </c>
      <c r="B14" s="91" t="s">
        <v>163</v>
      </c>
      <c r="C14" s="89" t="s">
        <v>102</v>
      </c>
      <c r="D14" s="119">
        <f>VLOOKUP(B14,Teams!B$2:O204,14,FALSE)</f>
        <v>281</v>
      </c>
    </row>
    <row r="15" spans="1:4" ht="14.35" x14ac:dyDescent="0.5">
      <c r="A15" s="96">
        <v>13</v>
      </c>
      <c r="B15" s="97" t="s">
        <v>192</v>
      </c>
      <c r="C15" s="98" t="s">
        <v>120</v>
      </c>
      <c r="D15" s="119">
        <f>VLOOKUP(B15,Teams!B$2:O208,14,FALSE)</f>
        <v>276</v>
      </c>
    </row>
    <row r="16" spans="1:4" ht="14.35" x14ac:dyDescent="0.5">
      <c r="A16" s="96">
        <v>14</v>
      </c>
      <c r="B16" s="91" t="s">
        <v>198</v>
      </c>
      <c r="C16" s="89" t="s">
        <v>74</v>
      </c>
      <c r="D16" s="119">
        <f>VLOOKUP(B16,Teams!B$2:O213,14,FALSE)</f>
        <v>271</v>
      </c>
    </row>
    <row r="17" spans="1:4" ht="14.35" x14ac:dyDescent="0.5">
      <c r="A17" s="96">
        <v>15</v>
      </c>
      <c r="B17" s="91" t="s">
        <v>208</v>
      </c>
      <c r="C17" s="89" t="s">
        <v>11</v>
      </c>
      <c r="D17" s="119">
        <f>VLOOKUP(B17,Teams!B$2:O188,14,FALSE)</f>
        <v>269</v>
      </c>
    </row>
    <row r="18" spans="1:4" ht="14.35" x14ac:dyDescent="0.5">
      <c r="A18" s="96">
        <v>16</v>
      </c>
      <c r="B18" s="97" t="s">
        <v>211</v>
      </c>
      <c r="C18" s="98" t="s">
        <v>169</v>
      </c>
      <c r="D18" s="119">
        <f>VLOOKUP(B18,Teams!B$2:O201,14,FALSE)</f>
        <v>264</v>
      </c>
    </row>
    <row r="19" spans="1:4" ht="14.35" x14ac:dyDescent="0.5">
      <c r="A19" s="96">
        <v>17</v>
      </c>
      <c r="B19" s="91" t="s">
        <v>200</v>
      </c>
      <c r="C19" s="89" t="s">
        <v>13</v>
      </c>
      <c r="D19" s="119">
        <f>VLOOKUP(B19,Teams!B$2:O200,14,FALSE)</f>
        <v>261</v>
      </c>
    </row>
    <row r="20" spans="1:4" ht="14.35" x14ac:dyDescent="0.5">
      <c r="A20" s="96">
        <v>18</v>
      </c>
      <c r="B20" s="97" t="s">
        <v>210</v>
      </c>
      <c r="C20" s="98" t="s">
        <v>169</v>
      </c>
      <c r="D20" s="119">
        <f>VLOOKUP(B20,Teams!B$2:O212,14,FALSE)</f>
        <v>257</v>
      </c>
    </row>
    <row r="21" spans="1:4" ht="14.35" x14ac:dyDescent="0.5">
      <c r="A21" s="96">
        <v>19</v>
      </c>
      <c r="B21" s="97" t="s">
        <v>216</v>
      </c>
      <c r="C21" s="98" t="s">
        <v>125</v>
      </c>
      <c r="D21" s="119">
        <f>VLOOKUP(B21,Teams!B$2:O206,14,FALSE)</f>
        <v>244</v>
      </c>
    </row>
    <row r="22" spans="1:4" ht="14.35" x14ac:dyDescent="0.5">
      <c r="A22" s="96">
        <v>20</v>
      </c>
      <c r="B22" s="97" t="s">
        <v>220</v>
      </c>
      <c r="C22" s="98" t="s">
        <v>113</v>
      </c>
      <c r="D22" s="119">
        <f>VLOOKUP(B22,Teams!B$2:O198,14,FALSE)</f>
        <v>233</v>
      </c>
    </row>
    <row r="23" spans="1:4" ht="14.35" x14ac:dyDescent="0.5">
      <c r="A23" s="96">
        <v>21</v>
      </c>
      <c r="B23" s="97" t="s">
        <v>205</v>
      </c>
      <c r="C23" s="98" t="s">
        <v>5</v>
      </c>
      <c r="D23" s="119">
        <f>VLOOKUP(B23,Teams!B$2:O192,14,FALSE)</f>
        <v>231</v>
      </c>
    </row>
    <row r="24" spans="1:4" ht="14.35" x14ac:dyDescent="0.5">
      <c r="A24" s="96">
        <v>22</v>
      </c>
      <c r="B24" s="97" t="s">
        <v>209</v>
      </c>
      <c r="C24" s="98" t="s">
        <v>169</v>
      </c>
      <c r="D24" s="119">
        <f>VLOOKUP(B24,Teams!B$2:O205,14,FALSE)</f>
        <v>230</v>
      </c>
    </row>
    <row r="25" spans="1:4" ht="14.35" x14ac:dyDescent="0.5">
      <c r="A25" s="96">
        <v>23</v>
      </c>
      <c r="B25" s="97" t="s">
        <v>212</v>
      </c>
      <c r="C25" s="98" t="s">
        <v>169</v>
      </c>
      <c r="D25" s="119">
        <f>VLOOKUP(B25,Teams!B$2:O196,14,FALSE)</f>
        <v>228</v>
      </c>
    </row>
    <row r="26" spans="1:4" ht="14.35" x14ac:dyDescent="0.5">
      <c r="A26" s="96">
        <v>24</v>
      </c>
      <c r="B26" s="97" t="s">
        <v>199</v>
      </c>
      <c r="C26" s="98" t="s">
        <v>74</v>
      </c>
      <c r="D26" s="119">
        <f>VLOOKUP(B26,Teams!B$2:O194,14,FALSE)</f>
        <v>221</v>
      </c>
    </row>
    <row r="27" spans="1:4" ht="14.35" x14ac:dyDescent="0.5">
      <c r="A27" s="96">
        <v>25</v>
      </c>
      <c r="B27" s="91" t="s">
        <v>195</v>
      </c>
      <c r="C27" s="89" t="s">
        <v>73</v>
      </c>
      <c r="D27" s="119">
        <f>VLOOKUP(B27,Teams!B$2:O216,14,FALSE)</f>
        <v>208</v>
      </c>
    </row>
    <row r="28" spans="1:4" ht="14.35" x14ac:dyDescent="0.5">
      <c r="A28" s="96">
        <v>26</v>
      </c>
      <c r="B28" s="97" t="s">
        <v>207</v>
      </c>
      <c r="C28" s="98" t="s">
        <v>16</v>
      </c>
      <c r="D28" s="119">
        <f>VLOOKUP(B28,Teams!B$2:O218,14,FALSE)</f>
        <v>204</v>
      </c>
    </row>
    <row r="29" spans="1:4" ht="14.35" x14ac:dyDescent="0.5">
      <c r="A29" s="96">
        <v>27</v>
      </c>
      <c r="B29" s="91" t="s">
        <v>214</v>
      </c>
      <c r="C29" s="89" t="s">
        <v>89</v>
      </c>
      <c r="D29" s="119">
        <f>VLOOKUP(B29,Teams!B$2:O199,14,FALSE)</f>
        <v>190</v>
      </c>
    </row>
    <row r="30" spans="1:4" ht="14.35" x14ac:dyDescent="0.5">
      <c r="A30" s="96">
        <v>28</v>
      </c>
      <c r="B30" s="91" t="s">
        <v>189</v>
      </c>
      <c r="C30" s="89" t="s">
        <v>111</v>
      </c>
      <c r="D30" s="119">
        <f>VLOOKUP(B30,Teams!B$2:O235,14,FALSE)</f>
        <v>185</v>
      </c>
    </row>
    <row r="31" spans="1:4" ht="14.35" x14ac:dyDescent="0.5">
      <c r="A31" s="96">
        <v>29</v>
      </c>
      <c r="B31" s="97" t="s">
        <v>193</v>
      </c>
      <c r="C31" s="98" t="s">
        <v>73</v>
      </c>
      <c r="D31" s="119">
        <f>VLOOKUP(B31,Teams!B$2:O209,14,FALSE)</f>
        <v>185</v>
      </c>
    </row>
    <row r="32" spans="1:4" ht="14.35" x14ac:dyDescent="0.5">
      <c r="A32" s="96">
        <v>30</v>
      </c>
      <c r="B32" s="91" t="s">
        <v>202</v>
      </c>
      <c r="C32" s="89" t="s">
        <v>13</v>
      </c>
      <c r="D32" s="119">
        <f>VLOOKUP(B32,Teams!B$2:O186,14,FALSE)</f>
        <v>181</v>
      </c>
    </row>
    <row r="33" spans="1:4" ht="14.35" x14ac:dyDescent="0.5">
      <c r="A33" s="96">
        <v>31</v>
      </c>
      <c r="B33" s="91" t="s">
        <v>188</v>
      </c>
      <c r="C33" s="89" t="s">
        <v>111</v>
      </c>
      <c r="D33" s="119">
        <f>VLOOKUP(B33,Teams!B$2:O191,14,FALSE)</f>
        <v>169</v>
      </c>
    </row>
    <row r="34" spans="1:4" ht="14.35" x14ac:dyDescent="0.5">
      <c r="A34" s="96">
        <v>32</v>
      </c>
      <c r="B34" s="99" t="s">
        <v>159</v>
      </c>
      <c r="C34" s="96" t="s">
        <v>5</v>
      </c>
      <c r="D34" s="119">
        <f>VLOOKUP(B34,Teams!B$2:O219,14,FALSE)</f>
        <v>159</v>
      </c>
    </row>
    <row r="35" spans="1:4" ht="14.35" x14ac:dyDescent="0.5">
      <c r="A35" s="96">
        <v>33</v>
      </c>
      <c r="B35" s="98" t="s">
        <v>191</v>
      </c>
      <c r="C35" s="98" t="s">
        <v>120</v>
      </c>
      <c r="D35" s="119">
        <f>VLOOKUP(B35,Teams!B$2:O227,14,FALSE)</f>
        <v>158</v>
      </c>
    </row>
    <row r="36" spans="1:4" ht="14.35" x14ac:dyDescent="0.5">
      <c r="A36" s="96">
        <v>34</v>
      </c>
      <c r="B36" s="98" t="s">
        <v>190</v>
      </c>
      <c r="C36" s="98" t="s">
        <v>120</v>
      </c>
      <c r="D36" s="119">
        <f>VLOOKUP(B36,Teams!B$2:O226,14,FALSE)</f>
        <v>158</v>
      </c>
    </row>
    <row r="37" spans="1:4" ht="14.35" x14ac:dyDescent="0.5">
      <c r="A37" s="96">
        <v>35</v>
      </c>
      <c r="B37" s="89" t="s">
        <v>213</v>
      </c>
      <c r="C37" s="89" t="s">
        <v>6</v>
      </c>
      <c r="D37" s="119">
        <f>VLOOKUP(B37,Teams!B$2:O193,14,FALSE)</f>
        <v>153</v>
      </c>
    </row>
    <row r="38" spans="1:4" ht="14.35" x14ac:dyDescent="0.5">
      <c r="A38" s="96"/>
      <c r="B38" s="97"/>
      <c r="C38" s="98"/>
      <c r="D38" s="119"/>
    </row>
    <row r="39" spans="1:4" ht="14.35" x14ac:dyDescent="0.5">
      <c r="A39" s="96"/>
      <c r="B39" s="91"/>
      <c r="C39" s="89"/>
      <c r="D39" s="119"/>
    </row>
    <row r="40" spans="1:4" ht="14.35" x14ac:dyDescent="0.5">
      <c r="A40" s="96"/>
      <c r="B40" s="91"/>
      <c r="C40" s="89"/>
      <c r="D40" s="119"/>
    </row>
    <row r="41" spans="1:4" ht="14.35" x14ac:dyDescent="0.5">
      <c r="A41" s="96"/>
      <c r="B41" s="91"/>
      <c r="C41" s="89"/>
      <c r="D41" s="119"/>
    </row>
    <row r="42" spans="1:4" ht="14.35" x14ac:dyDescent="0.5">
      <c r="A42" s="96"/>
      <c r="B42" s="97"/>
      <c r="C42" s="98"/>
      <c r="D42" s="119"/>
    </row>
    <row r="43" spans="1:4" ht="14.35" x14ac:dyDescent="0.5">
      <c r="A43" s="96"/>
      <c r="B43" s="97"/>
      <c r="C43" s="98"/>
      <c r="D43" s="119"/>
    </row>
    <row r="44" spans="1:4" ht="14.35" x14ac:dyDescent="0.5">
      <c r="A44" s="96"/>
      <c r="B44" s="99"/>
      <c r="C44" s="96"/>
      <c r="D44" s="119"/>
    </row>
    <row r="45" spans="1:4" ht="14.35" x14ac:dyDescent="0.5">
      <c r="A45" s="96"/>
      <c r="B45" s="97"/>
      <c r="C45" s="98"/>
      <c r="D45" s="119"/>
    </row>
    <row r="46" spans="1:4" ht="14.35" x14ac:dyDescent="0.5">
      <c r="A46" s="96"/>
      <c r="B46" s="97"/>
      <c r="C46" s="98"/>
      <c r="D46" s="119"/>
    </row>
    <row r="47" spans="1:4" ht="14.35" x14ac:dyDescent="0.5">
      <c r="A47" s="96"/>
      <c r="B47" s="91"/>
      <c r="C47" s="89"/>
      <c r="D47" s="119"/>
    </row>
    <row r="48" spans="1:4" ht="14.35" x14ac:dyDescent="0.5">
      <c r="A48" s="96"/>
      <c r="B48" s="91"/>
      <c r="C48" s="89"/>
      <c r="D48" s="119"/>
    </row>
    <row r="49" spans="1:4" ht="14.35" x14ac:dyDescent="0.5">
      <c r="A49" s="96"/>
      <c r="B49" s="91"/>
      <c r="C49" s="89"/>
      <c r="D49" s="119"/>
    </row>
    <row r="50" spans="1:4" ht="14.35" x14ac:dyDescent="0.5">
      <c r="A50" s="96"/>
      <c r="B50" s="97"/>
      <c r="C50" s="98"/>
      <c r="D50" s="119"/>
    </row>
    <row r="51" spans="1:4" ht="14.35" x14ac:dyDescent="0.5">
      <c r="A51" s="96"/>
      <c r="B51" s="91"/>
      <c r="C51" s="89"/>
      <c r="D51" s="119"/>
    </row>
    <row r="52" spans="1:4" ht="14.35" x14ac:dyDescent="0.5">
      <c r="A52" s="96"/>
      <c r="B52" s="97"/>
      <c r="C52" s="98"/>
      <c r="D52" s="119"/>
    </row>
    <row r="53" spans="1:4" ht="14.35" x14ac:dyDescent="0.5">
      <c r="A53" s="96"/>
      <c r="B53" s="103"/>
      <c r="C53" s="102"/>
      <c r="D53" s="119"/>
    </row>
    <row r="54" spans="1:4" ht="14.35" x14ac:dyDescent="0.5">
      <c r="A54" s="96"/>
      <c r="B54" s="92"/>
      <c r="C54" s="90"/>
      <c r="D54" s="119"/>
    </row>
    <row r="55" spans="1:4" ht="14.35" x14ac:dyDescent="0.5">
      <c r="A55" s="96"/>
      <c r="B55" s="103"/>
      <c r="C55" s="102"/>
      <c r="D55" s="119"/>
    </row>
    <row r="56" spans="1:4" ht="14.35" x14ac:dyDescent="0.5">
      <c r="A56" s="96"/>
      <c r="B56" s="92"/>
      <c r="C56" s="90"/>
      <c r="D56" s="119"/>
    </row>
    <row r="57" spans="1:4" ht="13.7" customHeight="1" x14ac:dyDescent="0.5">
      <c r="A57" s="96"/>
      <c r="B57" s="92"/>
      <c r="C57" s="90"/>
      <c r="D57" s="119"/>
    </row>
    <row r="58" spans="1:4" ht="14.35" x14ac:dyDescent="0.5">
      <c r="A58" s="96"/>
      <c r="B58" s="92"/>
      <c r="C58" s="90"/>
      <c r="D58" s="119"/>
    </row>
    <row r="59" spans="1:4" ht="14.35" x14ac:dyDescent="0.5">
      <c r="A59" s="96"/>
      <c r="B59" s="103"/>
      <c r="C59" s="102"/>
      <c r="D59" s="119"/>
    </row>
    <row r="60" spans="1:4" ht="14.35" x14ac:dyDescent="0.5">
      <c r="A60" s="96"/>
      <c r="B60" s="92"/>
      <c r="C60" s="90"/>
      <c r="D60" s="119"/>
    </row>
    <row r="61" spans="1:4" ht="14.35" x14ac:dyDescent="0.5">
      <c r="A61" s="104"/>
      <c r="B61" s="105"/>
      <c r="C61" s="106"/>
      <c r="D61" s="14"/>
    </row>
    <row r="62" spans="1:4" x14ac:dyDescent="0.4">
      <c r="A62" s="4"/>
      <c r="B62" s="5"/>
    </row>
    <row r="63" spans="1:4" x14ac:dyDescent="0.4">
      <c r="A63" s="4"/>
      <c r="B63" s="5"/>
    </row>
    <row r="64" spans="1:4" x14ac:dyDescent="0.4">
      <c r="A64" s="4"/>
      <c r="B64" s="5"/>
    </row>
    <row r="65" spans="1:2" x14ac:dyDescent="0.4">
      <c r="A65" s="4"/>
      <c r="B65" s="5"/>
    </row>
    <row r="66" spans="1:2" x14ac:dyDescent="0.4">
      <c r="A66" s="4"/>
      <c r="B66" s="5"/>
    </row>
    <row r="67" spans="1:2" x14ac:dyDescent="0.4">
      <c r="A67" s="4"/>
      <c r="B67" s="5"/>
    </row>
    <row r="68" spans="1:2" x14ac:dyDescent="0.4">
      <c r="A68" s="4"/>
      <c r="B68" s="5"/>
    </row>
    <row r="69" spans="1:2" x14ac:dyDescent="0.4">
      <c r="A69" s="4"/>
      <c r="B69" s="5"/>
    </row>
    <row r="70" spans="1:2" x14ac:dyDescent="0.4">
      <c r="A70" s="4"/>
      <c r="B70" s="5"/>
    </row>
    <row r="71" spans="1:2" x14ac:dyDescent="0.4">
      <c r="A71" s="4"/>
      <c r="B71" s="5"/>
    </row>
    <row r="72" spans="1:2" x14ac:dyDescent="0.4">
      <c r="A72" s="4"/>
      <c r="B72" s="5"/>
    </row>
    <row r="73" spans="1:2" x14ac:dyDescent="0.4">
      <c r="A73" s="4"/>
      <c r="B73" s="5"/>
    </row>
    <row r="74" spans="1:2" x14ac:dyDescent="0.4">
      <c r="A74" s="4"/>
      <c r="B74" s="5"/>
    </row>
    <row r="75" spans="1:2" x14ac:dyDescent="0.4">
      <c r="A75" s="4"/>
      <c r="B75" s="5"/>
    </row>
    <row r="76" spans="1:2" x14ac:dyDescent="0.4">
      <c r="A76" s="4"/>
      <c r="B76" s="5"/>
    </row>
    <row r="77" spans="1:2" x14ac:dyDescent="0.4">
      <c r="A77" s="4"/>
      <c r="B77" s="5"/>
    </row>
    <row r="78" spans="1:2" x14ac:dyDescent="0.4">
      <c r="A78" s="4"/>
      <c r="B78" s="5"/>
    </row>
    <row r="79" spans="1:2" x14ac:dyDescent="0.4">
      <c r="A79" s="4"/>
      <c r="B79" s="5"/>
    </row>
    <row r="80" spans="1:2" x14ac:dyDescent="0.4">
      <c r="A80" s="4"/>
      <c r="B80" s="5"/>
    </row>
    <row r="81" spans="1:2" x14ac:dyDescent="0.4">
      <c r="A81" s="4"/>
      <c r="B81" s="5"/>
    </row>
    <row r="82" spans="1:2" x14ac:dyDescent="0.4">
      <c r="A82" s="4"/>
      <c r="B82" s="5"/>
    </row>
    <row r="83" spans="1:2" x14ac:dyDescent="0.4">
      <c r="A83" s="4"/>
      <c r="B83" s="5"/>
    </row>
    <row r="84" spans="1:2" x14ac:dyDescent="0.4">
      <c r="A84" s="4"/>
      <c r="B84" s="5"/>
    </row>
    <row r="85" spans="1:2" x14ac:dyDescent="0.4">
      <c r="A85" s="4"/>
      <c r="B85" s="5"/>
    </row>
    <row r="86" spans="1:2" x14ac:dyDescent="0.4">
      <c r="A86" s="4"/>
      <c r="B86" s="5"/>
    </row>
    <row r="87" spans="1:2" x14ac:dyDescent="0.4">
      <c r="A87" s="4"/>
      <c r="B87" s="5"/>
    </row>
    <row r="88" spans="1:2" x14ac:dyDescent="0.4">
      <c r="A88" s="4"/>
      <c r="B88" s="5"/>
    </row>
    <row r="89" spans="1:2" x14ac:dyDescent="0.4">
      <c r="A89" s="4"/>
      <c r="B89" s="5"/>
    </row>
    <row r="90" spans="1:2" x14ac:dyDescent="0.4">
      <c r="A90" s="4"/>
      <c r="B90" s="5"/>
    </row>
    <row r="91" spans="1:2" x14ac:dyDescent="0.4">
      <c r="A91" s="4"/>
      <c r="B91" s="5"/>
    </row>
    <row r="92" spans="1:2" x14ac:dyDescent="0.4">
      <c r="A92" s="4"/>
      <c r="B92" s="5"/>
    </row>
    <row r="93" spans="1:2" x14ac:dyDescent="0.4">
      <c r="A93" s="4"/>
      <c r="B93" s="5"/>
    </row>
    <row r="94" spans="1:2" x14ac:dyDescent="0.4">
      <c r="A94" s="4"/>
      <c r="B94" s="5"/>
    </row>
    <row r="95" spans="1:2" x14ac:dyDescent="0.4">
      <c r="A95" s="4"/>
      <c r="B95" s="5"/>
    </row>
    <row r="96" spans="1:2" x14ac:dyDescent="0.4">
      <c r="A96" s="4"/>
      <c r="B96" s="5"/>
    </row>
    <row r="97" spans="1:2" x14ac:dyDescent="0.4">
      <c r="A97" s="4"/>
      <c r="B97" s="5"/>
    </row>
    <row r="98" spans="1:2" x14ac:dyDescent="0.4">
      <c r="A98" s="4"/>
      <c r="B98" s="5"/>
    </row>
    <row r="99" spans="1:2" x14ac:dyDescent="0.4">
      <c r="A99" s="4"/>
      <c r="B99" s="5"/>
    </row>
    <row r="100" spans="1:2" x14ac:dyDescent="0.4">
      <c r="A100" s="4"/>
      <c r="B100" s="5"/>
    </row>
    <row r="101" spans="1:2" x14ac:dyDescent="0.4">
      <c r="A101" s="4"/>
      <c r="B101" s="5"/>
    </row>
    <row r="102" spans="1:2" x14ac:dyDescent="0.4">
      <c r="A102" s="4"/>
      <c r="B102" s="5"/>
    </row>
    <row r="103" spans="1:2" x14ac:dyDescent="0.4">
      <c r="A103" s="4"/>
      <c r="B103" s="5"/>
    </row>
    <row r="104" spans="1:2" x14ac:dyDescent="0.4">
      <c r="A104" s="4"/>
      <c r="B104" s="5"/>
    </row>
    <row r="105" spans="1:2" x14ac:dyDescent="0.4">
      <c r="A105" s="4"/>
      <c r="B105" s="5"/>
    </row>
    <row r="106" spans="1:2" x14ac:dyDescent="0.4">
      <c r="A106" s="4"/>
      <c r="B106" s="5"/>
    </row>
    <row r="107" spans="1:2" x14ac:dyDescent="0.4">
      <c r="A107" s="4"/>
      <c r="B107" s="5"/>
    </row>
    <row r="108" spans="1:2" x14ac:dyDescent="0.4">
      <c r="A108" s="4"/>
      <c r="B108" s="5"/>
    </row>
    <row r="109" spans="1:2" x14ac:dyDescent="0.4">
      <c r="A109" s="4"/>
      <c r="B109" s="5"/>
    </row>
    <row r="110" spans="1:2" x14ac:dyDescent="0.4">
      <c r="A110" s="4"/>
      <c r="B110" s="5"/>
    </row>
    <row r="111" spans="1:2" x14ac:dyDescent="0.4">
      <c r="A111" s="4"/>
      <c r="B111" s="5"/>
    </row>
    <row r="112" spans="1:2" x14ac:dyDescent="0.4">
      <c r="A112" s="4"/>
      <c r="B112" s="5"/>
    </row>
    <row r="113" spans="1:2" x14ac:dyDescent="0.4">
      <c r="A113" s="4"/>
      <c r="B113" s="5"/>
    </row>
    <row r="114" spans="1:2" x14ac:dyDescent="0.4">
      <c r="A114" s="4"/>
      <c r="B114" s="5"/>
    </row>
    <row r="115" spans="1:2" x14ac:dyDescent="0.4">
      <c r="A115" s="4"/>
      <c r="B115" s="5"/>
    </row>
    <row r="116" spans="1:2" x14ac:dyDescent="0.4">
      <c r="A116" s="4"/>
      <c r="B116" s="5"/>
    </row>
    <row r="117" spans="1:2" x14ac:dyDescent="0.4">
      <c r="A117" s="4"/>
      <c r="B117" s="5"/>
    </row>
    <row r="118" spans="1:2" x14ac:dyDescent="0.4">
      <c r="A118" s="4"/>
      <c r="B118" s="5"/>
    </row>
    <row r="119" spans="1:2" x14ac:dyDescent="0.4">
      <c r="A119" s="4"/>
      <c r="B119" s="5"/>
    </row>
    <row r="120" spans="1:2" x14ac:dyDescent="0.4">
      <c r="A120" s="4"/>
      <c r="B120" s="5"/>
    </row>
    <row r="121" spans="1:2" x14ac:dyDescent="0.4">
      <c r="A121" s="4"/>
      <c r="B121" s="5"/>
    </row>
    <row r="122" spans="1:2" x14ac:dyDescent="0.4">
      <c r="A122" s="4"/>
      <c r="B122" s="5"/>
    </row>
    <row r="123" spans="1:2" x14ac:dyDescent="0.4">
      <c r="A123" s="4"/>
      <c r="B123" s="5"/>
    </row>
    <row r="124" spans="1:2" x14ac:dyDescent="0.4">
      <c r="A124" s="4"/>
      <c r="B124" s="5"/>
    </row>
    <row r="125" spans="1:2" x14ac:dyDescent="0.4">
      <c r="A125" s="4"/>
      <c r="B125" s="5"/>
    </row>
    <row r="126" spans="1:2" x14ac:dyDescent="0.4">
      <c r="A126" s="4"/>
      <c r="B126" s="5"/>
    </row>
    <row r="127" spans="1:2" x14ac:dyDescent="0.4">
      <c r="A127" s="4"/>
      <c r="B127" s="5"/>
    </row>
    <row r="128" spans="1:2" x14ac:dyDescent="0.4">
      <c r="A128" s="4"/>
      <c r="B128" s="5"/>
    </row>
    <row r="129" spans="1:2" x14ac:dyDescent="0.4">
      <c r="A129" s="4"/>
      <c r="B129" s="5"/>
    </row>
    <row r="130" spans="1:2" x14ac:dyDescent="0.4">
      <c r="A130" s="4"/>
      <c r="B130" s="5"/>
    </row>
    <row r="131" spans="1:2" x14ac:dyDescent="0.4">
      <c r="A131" s="4"/>
      <c r="B131" s="5"/>
    </row>
    <row r="132" spans="1:2" x14ac:dyDescent="0.4">
      <c r="A132" s="4"/>
      <c r="B132" s="5"/>
    </row>
    <row r="133" spans="1:2" x14ac:dyDescent="0.4">
      <c r="A133" s="4"/>
      <c r="B133" s="5"/>
    </row>
    <row r="134" spans="1:2" x14ac:dyDescent="0.4">
      <c r="A134" s="4"/>
      <c r="B134" s="5"/>
    </row>
    <row r="135" spans="1:2" x14ac:dyDescent="0.4">
      <c r="A135" s="4"/>
      <c r="B135" s="5"/>
    </row>
    <row r="136" spans="1:2" x14ac:dyDescent="0.4">
      <c r="A136" s="4"/>
      <c r="B136" s="5"/>
    </row>
    <row r="137" spans="1:2" x14ac:dyDescent="0.4">
      <c r="A137" s="4"/>
      <c r="B137" s="5"/>
    </row>
    <row r="138" spans="1:2" x14ac:dyDescent="0.4">
      <c r="A138" s="4"/>
      <c r="B138" s="5"/>
    </row>
    <row r="139" spans="1:2" x14ac:dyDescent="0.4">
      <c r="A139" s="4"/>
      <c r="B139" s="5"/>
    </row>
    <row r="140" spans="1:2" x14ac:dyDescent="0.4">
      <c r="A140" s="4"/>
      <c r="B140" s="5"/>
    </row>
    <row r="141" spans="1:2" x14ac:dyDescent="0.4">
      <c r="A141" s="4"/>
      <c r="B141" s="5"/>
    </row>
    <row r="142" spans="1:2" x14ac:dyDescent="0.4">
      <c r="A142" s="4"/>
      <c r="B142" s="5"/>
    </row>
    <row r="143" spans="1:2" x14ac:dyDescent="0.4">
      <c r="A143" s="4"/>
      <c r="B143" s="5"/>
    </row>
    <row r="144" spans="1:2" x14ac:dyDescent="0.4">
      <c r="A144" s="4"/>
      <c r="B144" s="5"/>
    </row>
    <row r="145" spans="1:2" x14ac:dyDescent="0.4">
      <c r="A145" s="4"/>
      <c r="B145" s="5"/>
    </row>
    <row r="146" spans="1:2" x14ac:dyDescent="0.4">
      <c r="A146" s="4"/>
      <c r="B146" s="5"/>
    </row>
    <row r="147" spans="1:2" x14ac:dyDescent="0.4">
      <c r="A147" s="4"/>
      <c r="B147" s="5"/>
    </row>
    <row r="148" spans="1:2" x14ac:dyDescent="0.4">
      <c r="A148" s="4"/>
      <c r="B148" s="5"/>
    </row>
    <row r="149" spans="1:2" x14ac:dyDescent="0.4">
      <c r="A149" s="4"/>
      <c r="B149" s="5"/>
    </row>
    <row r="150" spans="1:2" x14ac:dyDescent="0.4">
      <c r="A150" s="4"/>
      <c r="B150" s="5"/>
    </row>
    <row r="151" spans="1:2" x14ac:dyDescent="0.4">
      <c r="A151" s="4"/>
      <c r="B151" s="5"/>
    </row>
    <row r="152" spans="1:2" x14ac:dyDescent="0.4">
      <c r="A152" s="4"/>
      <c r="B152" s="5"/>
    </row>
    <row r="153" spans="1:2" x14ac:dyDescent="0.4">
      <c r="A153" s="4"/>
      <c r="B153" s="5"/>
    </row>
    <row r="154" spans="1:2" x14ac:dyDescent="0.4">
      <c r="A154" s="4"/>
      <c r="B154" s="5"/>
    </row>
    <row r="155" spans="1:2" x14ac:dyDescent="0.4">
      <c r="A155" s="4"/>
      <c r="B155" s="5"/>
    </row>
    <row r="156" spans="1:2" x14ac:dyDescent="0.4">
      <c r="A156" s="4"/>
      <c r="B156" s="5"/>
    </row>
    <row r="157" spans="1:2" x14ac:dyDescent="0.4">
      <c r="A157" s="4"/>
      <c r="B157" s="5"/>
    </row>
    <row r="158" spans="1:2" x14ac:dyDescent="0.4">
      <c r="A158" s="4"/>
      <c r="B158" s="5"/>
    </row>
    <row r="159" spans="1:2" x14ac:dyDescent="0.4">
      <c r="A159" s="4"/>
      <c r="B159" s="5"/>
    </row>
    <row r="160" spans="1:2" x14ac:dyDescent="0.4">
      <c r="A160" s="4"/>
      <c r="B160" s="5"/>
    </row>
    <row r="161" spans="1:2" x14ac:dyDescent="0.4">
      <c r="A161" s="4"/>
      <c r="B161" s="5"/>
    </row>
    <row r="162" spans="1:2" x14ac:dyDescent="0.4">
      <c r="A162" s="4"/>
      <c r="B162" s="5"/>
    </row>
    <row r="163" spans="1:2" x14ac:dyDescent="0.4">
      <c r="A163" s="4"/>
      <c r="B163" s="5"/>
    </row>
    <row r="164" spans="1:2" x14ac:dyDescent="0.4">
      <c r="A164" s="4"/>
      <c r="B164" s="5"/>
    </row>
    <row r="165" spans="1:2" x14ac:dyDescent="0.4">
      <c r="A165" s="4"/>
      <c r="B165" s="5"/>
    </row>
    <row r="166" spans="1:2" x14ac:dyDescent="0.4">
      <c r="A166" s="4"/>
      <c r="B166" s="5"/>
    </row>
    <row r="167" spans="1:2" x14ac:dyDescent="0.4">
      <c r="A167" s="4"/>
      <c r="B167" s="5"/>
    </row>
    <row r="168" spans="1:2" x14ac:dyDescent="0.4">
      <c r="A168" s="4"/>
      <c r="B168" s="5"/>
    </row>
    <row r="169" spans="1:2" x14ac:dyDescent="0.4">
      <c r="A169" s="4"/>
      <c r="B169" s="5"/>
    </row>
    <row r="170" spans="1:2" x14ac:dyDescent="0.4">
      <c r="A170" s="4"/>
      <c r="B170" s="5"/>
    </row>
    <row r="171" spans="1:2" x14ac:dyDescent="0.4">
      <c r="A171" s="4"/>
      <c r="B171" s="5"/>
    </row>
    <row r="172" spans="1:2" x14ac:dyDescent="0.4">
      <c r="A172" s="4"/>
      <c r="B172" s="5"/>
    </row>
    <row r="173" spans="1:2" x14ac:dyDescent="0.4">
      <c r="A173" s="4"/>
      <c r="B173" s="5"/>
    </row>
    <row r="174" spans="1:2" x14ac:dyDescent="0.4">
      <c r="A174" s="4"/>
      <c r="B174" s="5"/>
    </row>
    <row r="175" spans="1:2" x14ac:dyDescent="0.4">
      <c r="A175" s="4"/>
      <c r="B175" s="5"/>
    </row>
    <row r="176" spans="1:2" x14ac:dyDescent="0.4">
      <c r="A176" s="4"/>
      <c r="B176" s="5"/>
    </row>
    <row r="177" spans="1:2" x14ac:dyDescent="0.4">
      <c r="A177" s="4"/>
      <c r="B177" s="5"/>
    </row>
    <row r="178" spans="1:2" x14ac:dyDescent="0.4">
      <c r="A178" s="4"/>
      <c r="B178" s="5"/>
    </row>
    <row r="179" spans="1:2" x14ac:dyDescent="0.4">
      <c r="A179" s="4"/>
      <c r="B179" s="5"/>
    </row>
    <row r="180" spans="1:2" x14ac:dyDescent="0.4">
      <c r="A180" s="4"/>
      <c r="B180" s="5"/>
    </row>
    <row r="181" spans="1:2" x14ac:dyDescent="0.4">
      <c r="A181" s="4"/>
      <c r="B181" s="5"/>
    </row>
    <row r="182" spans="1:2" x14ac:dyDescent="0.4">
      <c r="A182" s="4"/>
      <c r="B182" s="5"/>
    </row>
    <row r="183" spans="1:2" x14ac:dyDescent="0.4">
      <c r="A183" s="4"/>
      <c r="B183" s="5"/>
    </row>
    <row r="184" spans="1:2" x14ac:dyDescent="0.4">
      <c r="A184" s="4"/>
      <c r="B184" s="5"/>
    </row>
    <row r="185" spans="1:2" x14ac:dyDescent="0.4">
      <c r="A185" s="4"/>
      <c r="B185" s="5"/>
    </row>
    <row r="186" spans="1:2" x14ac:dyDescent="0.4">
      <c r="A186" s="4"/>
      <c r="B186" s="5"/>
    </row>
    <row r="187" spans="1:2" x14ac:dyDescent="0.4">
      <c r="A187" s="4"/>
      <c r="B187" s="5"/>
    </row>
    <row r="188" spans="1:2" x14ac:dyDescent="0.4">
      <c r="A188" s="4"/>
      <c r="B188" s="5"/>
    </row>
    <row r="189" spans="1:2" x14ac:dyDescent="0.4">
      <c r="A189" s="4"/>
      <c r="B189" s="5"/>
    </row>
    <row r="190" spans="1:2" x14ac:dyDescent="0.4">
      <c r="A190" s="4"/>
      <c r="B190" s="5"/>
    </row>
    <row r="191" spans="1:2" x14ac:dyDescent="0.4">
      <c r="A191" s="4"/>
      <c r="B191" s="5"/>
    </row>
    <row r="192" spans="1:2" x14ac:dyDescent="0.4">
      <c r="A192" s="4"/>
      <c r="B192" s="5"/>
    </row>
    <row r="193" spans="1:2" x14ac:dyDescent="0.4">
      <c r="A193" s="4"/>
      <c r="B193" s="5"/>
    </row>
    <row r="194" spans="1:2" x14ac:dyDescent="0.4">
      <c r="A194" s="4"/>
      <c r="B194" s="5"/>
    </row>
    <row r="195" spans="1:2" x14ac:dyDescent="0.4">
      <c r="A195" s="4"/>
      <c r="B195" s="5"/>
    </row>
    <row r="196" spans="1:2" x14ac:dyDescent="0.4">
      <c r="A196" s="6"/>
      <c r="B196" s="5"/>
    </row>
    <row r="197" spans="1:2" x14ac:dyDescent="0.4">
      <c r="A197" s="5"/>
      <c r="B197" s="5"/>
    </row>
    <row r="198" spans="1:2" x14ac:dyDescent="0.4">
      <c r="A198" s="5"/>
      <c r="B198" s="5"/>
    </row>
    <row r="199" spans="1:2" x14ac:dyDescent="0.4">
      <c r="A199" s="5"/>
      <c r="B199" s="5"/>
    </row>
    <row r="200" spans="1:2" x14ac:dyDescent="0.4">
      <c r="A200" s="5"/>
      <c r="B200" s="5"/>
    </row>
    <row r="201" spans="1:2" x14ac:dyDescent="0.4">
      <c r="A201" s="5"/>
      <c r="B201" s="5"/>
    </row>
    <row r="202" spans="1:2" x14ac:dyDescent="0.4">
      <c r="A202" s="5"/>
      <c r="B202" s="5"/>
    </row>
    <row r="203" spans="1:2" x14ac:dyDescent="0.4">
      <c r="A203" s="7"/>
      <c r="B203" s="7"/>
    </row>
    <row r="204" spans="1:2" x14ac:dyDescent="0.4">
      <c r="A204" s="7"/>
      <c r="B204" s="7"/>
    </row>
    <row r="205" spans="1:2" x14ac:dyDescent="0.4">
      <c r="A205" s="7"/>
      <c r="B205" s="7"/>
    </row>
    <row r="206" spans="1:2" x14ac:dyDescent="0.4">
      <c r="A206" s="7"/>
      <c r="B206" s="7"/>
    </row>
    <row r="207" spans="1:2" x14ac:dyDescent="0.4">
      <c r="A207" s="7"/>
      <c r="B207" s="7"/>
    </row>
    <row r="208" spans="1:2" x14ac:dyDescent="0.4">
      <c r="A208" s="7"/>
      <c r="B208" s="7"/>
    </row>
    <row r="209" spans="1:2" x14ac:dyDescent="0.4">
      <c r="A209" s="7"/>
      <c r="B209" s="7"/>
    </row>
    <row r="210" spans="1:2" x14ac:dyDescent="0.4">
      <c r="A210" s="7"/>
      <c r="B210" s="7"/>
    </row>
    <row r="211" spans="1:2" x14ac:dyDescent="0.4">
      <c r="A211" s="7"/>
      <c r="B211" s="7"/>
    </row>
    <row r="212" spans="1:2" x14ac:dyDescent="0.4">
      <c r="A212" s="7"/>
      <c r="B212" s="7"/>
    </row>
    <row r="213" spans="1:2" x14ac:dyDescent="0.4">
      <c r="A213" s="7"/>
      <c r="B213" s="7"/>
    </row>
    <row r="214" spans="1:2" x14ac:dyDescent="0.4">
      <c r="A214" s="7"/>
      <c r="B214" s="7"/>
    </row>
    <row r="215" spans="1:2" x14ac:dyDescent="0.4">
      <c r="A215" s="7"/>
      <c r="B215" s="7"/>
    </row>
    <row r="216" spans="1:2" x14ac:dyDescent="0.4">
      <c r="A216" s="7"/>
      <c r="B216" s="7"/>
    </row>
    <row r="217" spans="1:2" x14ac:dyDescent="0.4">
      <c r="A217" s="7"/>
      <c r="B217" s="7"/>
    </row>
    <row r="218" spans="1:2" x14ac:dyDescent="0.4">
      <c r="A218" s="7"/>
      <c r="B218" s="7"/>
    </row>
    <row r="219" spans="1:2" x14ac:dyDescent="0.4">
      <c r="A219" s="7"/>
      <c r="B219" s="7"/>
    </row>
    <row r="220" spans="1:2" x14ac:dyDescent="0.4">
      <c r="A220" s="7"/>
      <c r="B220" s="7"/>
    </row>
    <row r="221" spans="1:2" x14ac:dyDescent="0.4">
      <c r="A221" s="7"/>
      <c r="B221" s="7"/>
    </row>
    <row r="222" spans="1:2" x14ac:dyDescent="0.4">
      <c r="A222" s="7"/>
      <c r="B222" s="7"/>
    </row>
  </sheetData>
  <sortState xmlns:xlrd2="http://schemas.microsoft.com/office/spreadsheetml/2017/richdata2" ref="B3:D37">
    <sortCondition descending="1" ref="D3:D37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3"/>
  <sheetViews>
    <sheetView showGridLines="0" topLeftCell="A27" workbookViewId="0">
      <selection activeCell="A38" sqref="A38:XFD63"/>
    </sheetView>
  </sheetViews>
  <sheetFormatPr defaultColWidth="44.52734375" defaultRowHeight="12.7" x14ac:dyDescent="0.4"/>
  <cols>
    <col min="1" max="1" width="7.3515625" bestFit="1" customWidth="1"/>
    <col min="2" max="2" width="49.52734375" customWidth="1"/>
    <col min="3" max="3" width="18.17578125" customWidth="1"/>
    <col min="4" max="4" width="8.3515625" customWidth="1"/>
  </cols>
  <sheetData>
    <row r="1" spans="1:4" ht="13.7" x14ac:dyDescent="0.4">
      <c r="B1" s="8" t="s">
        <v>172</v>
      </c>
      <c r="C1" s="8"/>
    </row>
    <row r="2" spans="1:4" s="3" customFormat="1" ht="14.35" x14ac:dyDescent="0.5">
      <c r="A2" s="93" t="s">
        <v>165</v>
      </c>
      <c r="B2" s="24" t="s">
        <v>20</v>
      </c>
      <c r="C2" s="24" t="s">
        <v>21</v>
      </c>
      <c r="D2" s="24" t="s">
        <v>28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44">
        <f>VLOOKUP(B3,Teams!B$1:AA$176,16,FALSE)</f>
        <v>0</v>
      </c>
    </row>
    <row r="4" spans="1:4" ht="14.35" x14ac:dyDescent="0.5">
      <c r="A4" s="96">
        <v>2</v>
      </c>
      <c r="B4" s="99" t="s">
        <v>221</v>
      </c>
      <c r="C4" s="96" t="s">
        <v>5</v>
      </c>
      <c r="D4" s="45">
        <f>VLOOKUP(B4,Teams!B$1:AA$176,16,FALSE)</f>
        <v>0</v>
      </c>
    </row>
    <row r="5" spans="1:4" ht="14.35" x14ac:dyDescent="0.5">
      <c r="A5" s="96">
        <v>3</v>
      </c>
      <c r="B5" s="97" t="s">
        <v>216</v>
      </c>
      <c r="C5" s="98" t="s">
        <v>125</v>
      </c>
      <c r="D5" s="45">
        <f>VLOOKUP(B5,Teams!B$1:AA$176,16,FALSE)</f>
        <v>0</v>
      </c>
    </row>
    <row r="6" spans="1:4" ht="14.35" x14ac:dyDescent="0.5">
      <c r="A6" s="96">
        <v>4</v>
      </c>
      <c r="B6" s="91" t="s">
        <v>196</v>
      </c>
      <c r="C6" s="89" t="s">
        <v>12</v>
      </c>
      <c r="D6" s="45">
        <f>VLOOKUP(B6,Teams!B$1:AA$176,16,FALSE)</f>
        <v>0</v>
      </c>
    </row>
    <row r="7" spans="1:4" ht="14.35" x14ac:dyDescent="0.5">
      <c r="A7" s="96">
        <v>5</v>
      </c>
      <c r="B7" s="91" t="s">
        <v>188</v>
      </c>
      <c r="C7" s="89" t="s">
        <v>111</v>
      </c>
      <c r="D7" s="45">
        <f>VLOOKUP(B7,Teams!B$1:AA$176,16,FALSE)</f>
        <v>0</v>
      </c>
    </row>
    <row r="8" spans="1:4" ht="14.35" x14ac:dyDescent="0.5">
      <c r="A8" s="96">
        <v>6</v>
      </c>
      <c r="B8" s="99" t="s">
        <v>203</v>
      </c>
      <c r="C8" s="96" t="s">
        <v>46</v>
      </c>
      <c r="D8" s="45">
        <f>VLOOKUP(B8,Teams!B$1:AA$176,16,FALSE)</f>
        <v>0</v>
      </c>
    </row>
    <row r="9" spans="1:4" ht="14.35" x14ac:dyDescent="0.5">
      <c r="A9" s="96">
        <v>7</v>
      </c>
      <c r="B9" s="97" t="s">
        <v>210</v>
      </c>
      <c r="C9" s="98" t="s">
        <v>169</v>
      </c>
      <c r="D9" s="45">
        <f>VLOOKUP(B9,Teams!B$1:AA$176,16,FALSE)</f>
        <v>0</v>
      </c>
    </row>
    <row r="10" spans="1:4" ht="14.35" x14ac:dyDescent="0.5">
      <c r="A10" s="96">
        <v>8</v>
      </c>
      <c r="B10" s="97" t="s">
        <v>220</v>
      </c>
      <c r="C10" s="98" t="s">
        <v>113</v>
      </c>
      <c r="D10" s="45">
        <f>VLOOKUP(B10,Teams!B$1:AA$176,16,FALSE)</f>
        <v>0</v>
      </c>
    </row>
    <row r="11" spans="1:4" ht="14.35" x14ac:dyDescent="0.5">
      <c r="A11" s="96">
        <v>9</v>
      </c>
      <c r="B11" s="97" t="s">
        <v>197</v>
      </c>
      <c r="C11" s="98" t="s">
        <v>74</v>
      </c>
      <c r="D11" s="45">
        <f>VLOOKUP(B11,Teams!B$1:AA$176,16,FALSE)</f>
        <v>0</v>
      </c>
    </row>
    <row r="12" spans="1:4" ht="14.35" x14ac:dyDescent="0.5">
      <c r="A12" s="96">
        <v>10</v>
      </c>
      <c r="B12" s="97" t="s">
        <v>211</v>
      </c>
      <c r="C12" s="98" t="s">
        <v>169</v>
      </c>
      <c r="D12" s="45">
        <f>VLOOKUP(B12,Teams!B$1:AA$176,16,FALSE)</f>
        <v>0</v>
      </c>
    </row>
    <row r="13" spans="1:4" ht="14.35" x14ac:dyDescent="0.5">
      <c r="A13" s="96">
        <v>11</v>
      </c>
      <c r="B13" s="91" t="s">
        <v>200</v>
      </c>
      <c r="C13" s="89" t="s">
        <v>13</v>
      </c>
      <c r="D13" s="45">
        <f>VLOOKUP(B13,Teams!B$1:AA$176,16,FALSE)</f>
        <v>0</v>
      </c>
    </row>
    <row r="14" spans="1:4" ht="14.35" x14ac:dyDescent="0.5">
      <c r="A14" s="96">
        <v>12</v>
      </c>
      <c r="B14" s="91" t="s">
        <v>195</v>
      </c>
      <c r="C14" s="89" t="s">
        <v>73</v>
      </c>
      <c r="D14" s="45">
        <f>VLOOKUP(B14,Teams!B$1:AA$176,16,FALSE)</f>
        <v>0</v>
      </c>
    </row>
    <row r="15" spans="1:4" ht="14.35" x14ac:dyDescent="0.5">
      <c r="A15" s="96">
        <v>13</v>
      </c>
      <c r="B15" s="97" t="s">
        <v>209</v>
      </c>
      <c r="C15" s="98" t="s">
        <v>169</v>
      </c>
      <c r="D15" s="45">
        <f>VLOOKUP(B15,Teams!B$1:AA$176,16,FALSE)</f>
        <v>0</v>
      </c>
    </row>
    <row r="16" spans="1:4" ht="14.35" x14ac:dyDescent="0.5">
      <c r="A16" s="96">
        <v>14</v>
      </c>
      <c r="B16" s="91" t="s">
        <v>208</v>
      </c>
      <c r="C16" s="89" t="s">
        <v>11</v>
      </c>
      <c r="D16" s="45">
        <f>VLOOKUP(B16,Teams!B$1:AA$176,16,FALSE)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45">
        <f>VLOOKUP(B17,Teams!B$1:AA$176,16,FALSE)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45">
        <f>VLOOKUP(B18,Teams!B$1:AA$176,16,FALSE)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45">
        <f>VLOOKUP(B19,Teams!B$1:AA$176,16,FALSE)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45">
        <f>VLOOKUP(B20,Teams!B$1:AA$176,16,FALSE)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45">
        <f>VLOOKUP(B21,Teams!B$1:AA$176,16,FALSE)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45">
        <f>VLOOKUP(B22,Teams!B$1:AA$176,16,FALSE)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45">
        <f>VLOOKUP(B23,Teams!B$1:AA$176,16,FALSE)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45">
        <f>VLOOKUP(B24,Teams!B$1:AA$176,16,FALSE)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45">
        <f>VLOOKUP(B25,Teams!B$1:AA$176,16,FALSE)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45">
        <f>VLOOKUP(B26,Teams!B$1:AA$176,16,FALSE)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45">
        <f>VLOOKUP(B27,Teams!B$1:AA$176,16,FALSE)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45">
        <f>VLOOKUP(B28,Teams!B$1:AA$176,16,FALSE)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45">
        <f>VLOOKUP(B29,Teams!B$1:AA$176,16,FALSE)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45">
        <f>VLOOKUP(B30,Teams!B$1:AA$176,16,FALSE)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45">
        <f>VLOOKUP(B31,Teams!B$1:AA$176,16,FALSE)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45">
        <f>VLOOKUP(B32,Teams!B$1:AA$176,16,FALSE)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45">
        <f>VLOOKUP(B33,Teams!B$1:AA$176,16,FALSE)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45">
        <f>VLOOKUP(B34,Teams!B$1:AA$176,16,FALSE)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45">
        <f>VLOOKUP(B35,Teams!B$1:AA$176,16,FALSE)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45">
        <f>VLOOKUP(B36,Teams!B$1:AA$176,16,FALSE)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45">
        <f>VLOOKUP(B37,Teams!B$1:AA$176,16,FALSE)</f>
        <v>0</v>
      </c>
    </row>
    <row r="38" spans="1:4" ht="14.35" x14ac:dyDescent="0.5">
      <c r="A38" s="96"/>
      <c r="B38" s="91"/>
      <c r="C38" s="89"/>
      <c r="D38" s="45"/>
    </row>
    <row r="39" spans="1:4" ht="14.35" x14ac:dyDescent="0.5">
      <c r="A39" s="96"/>
      <c r="B39" s="97"/>
      <c r="C39" s="98"/>
      <c r="D39" s="45"/>
    </row>
    <row r="40" spans="1:4" ht="14.35" x14ac:dyDescent="0.5">
      <c r="A40" s="96"/>
      <c r="B40" s="97"/>
      <c r="C40" s="98"/>
      <c r="D40" s="45"/>
    </row>
    <row r="41" spans="1:4" ht="14.35" x14ac:dyDescent="0.5">
      <c r="A41" s="96"/>
      <c r="B41" s="97"/>
      <c r="C41" s="98"/>
      <c r="D41" s="45"/>
    </row>
    <row r="42" spans="1:4" ht="14.35" x14ac:dyDescent="0.5">
      <c r="A42" s="96"/>
      <c r="B42" s="97"/>
      <c r="C42" s="98"/>
      <c r="D42" s="45"/>
    </row>
    <row r="43" spans="1:4" ht="14.35" x14ac:dyDescent="0.5">
      <c r="A43" s="96"/>
      <c r="B43" s="91"/>
      <c r="C43" s="89"/>
      <c r="D43" s="45"/>
    </row>
    <row r="44" spans="1:4" ht="14.35" x14ac:dyDescent="0.5">
      <c r="A44" s="96"/>
      <c r="B44" s="97"/>
      <c r="C44" s="98"/>
      <c r="D44" s="45"/>
    </row>
    <row r="45" spans="1:4" ht="14.35" x14ac:dyDescent="0.5">
      <c r="A45" s="96"/>
      <c r="B45" s="91"/>
      <c r="C45" s="89"/>
      <c r="D45" s="45"/>
    </row>
    <row r="46" spans="1:4" ht="14.35" x14ac:dyDescent="0.5">
      <c r="A46" s="96"/>
      <c r="B46" s="91"/>
      <c r="C46" s="89"/>
      <c r="D46" s="45"/>
    </row>
    <row r="47" spans="1:4" ht="14.35" x14ac:dyDescent="0.5">
      <c r="A47" s="96"/>
      <c r="B47" s="97"/>
      <c r="C47" s="98"/>
      <c r="D47" s="45"/>
    </row>
    <row r="48" spans="1:4" ht="14.35" x14ac:dyDescent="0.5">
      <c r="A48" s="96"/>
      <c r="B48" s="97"/>
      <c r="C48" s="98"/>
      <c r="D48" s="45"/>
    </row>
    <row r="49" spans="1:4" ht="14.35" x14ac:dyDescent="0.5">
      <c r="A49" s="96"/>
      <c r="B49" s="97"/>
      <c r="C49" s="98"/>
      <c r="D49" s="45"/>
    </row>
    <row r="50" spans="1:4" ht="14.35" x14ac:dyDescent="0.5">
      <c r="A50" s="96"/>
      <c r="B50" s="97"/>
      <c r="C50" s="98"/>
      <c r="D50" s="45"/>
    </row>
    <row r="51" spans="1:4" ht="14.35" x14ac:dyDescent="0.5">
      <c r="A51" s="96"/>
      <c r="B51" s="97"/>
      <c r="C51" s="98"/>
      <c r="D51" s="45"/>
    </row>
    <row r="52" spans="1:4" ht="14.35" x14ac:dyDescent="0.5">
      <c r="A52" s="96"/>
      <c r="B52" s="97"/>
      <c r="C52" s="98"/>
      <c r="D52" s="45"/>
    </row>
    <row r="53" spans="1:4" ht="14.35" x14ac:dyDescent="0.5">
      <c r="A53" s="96"/>
      <c r="B53" s="92"/>
      <c r="C53" s="90"/>
      <c r="D53" s="45"/>
    </row>
    <row r="54" spans="1:4" ht="14.35" x14ac:dyDescent="0.5">
      <c r="A54" s="96"/>
      <c r="B54" s="103"/>
      <c r="C54" s="102"/>
      <c r="D54" s="45"/>
    </row>
    <row r="55" spans="1:4" ht="14.35" x14ac:dyDescent="0.5">
      <c r="A55" s="96"/>
      <c r="B55" s="103"/>
      <c r="C55" s="102"/>
      <c r="D55" s="45"/>
    </row>
    <row r="56" spans="1:4" ht="14.35" x14ac:dyDescent="0.5">
      <c r="A56" s="96"/>
      <c r="B56" s="92"/>
      <c r="C56" s="90"/>
      <c r="D56" s="45"/>
    </row>
    <row r="57" spans="1:4" ht="14.35" x14ac:dyDescent="0.5">
      <c r="A57" s="96"/>
      <c r="B57" s="92"/>
      <c r="C57" s="90"/>
      <c r="D57" s="45"/>
    </row>
    <row r="58" spans="1:4" ht="14.35" x14ac:dyDescent="0.5">
      <c r="A58" s="96"/>
      <c r="B58" s="103"/>
      <c r="C58" s="102"/>
      <c r="D58" s="45"/>
    </row>
    <row r="59" spans="1:4" ht="14.35" x14ac:dyDescent="0.5">
      <c r="A59" s="96"/>
      <c r="B59" s="103"/>
      <c r="C59" s="102"/>
      <c r="D59" s="45"/>
    </row>
    <row r="60" spans="1:4" ht="14.35" x14ac:dyDescent="0.5">
      <c r="A60" s="96"/>
      <c r="B60" s="92"/>
      <c r="C60" s="90"/>
      <c r="D60" s="45"/>
    </row>
    <row r="61" spans="1:4" ht="14.35" x14ac:dyDescent="0.5">
      <c r="A61" s="104"/>
      <c r="B61" s="105"/>
      <c r="C61" s="106"/>
      <c r="D61" s="132"/>
    </row>
    <row r="62" spans="1:4" x14ac:dyDescent="0.4">
      <c r="B62" s="4"/>
      <c r="C62" s="5"/>
    </row>
    <row r="63" spans="1:4" x14ac:dyDescent="0.4">
      <c r="B63" s="4"/>
      <c r="C63" s="5"/>
    </row>
    <row r="64" spans="1:4" x14ac:dyDescent="0.4">
      <c r="B64" s="4"/>
      <c r="C64" s="5"/>
    </row>
    <row r="65" spans="2:3" x14ac:dyDescent="0.4">
      <c r="B65" s="4"/>
      <c r="C65" s="5"/>
    </row>
    <row r="66" spans="2:3" x14ac:dyDescent="0.4">
      <c r="B66" s="4"/>
      <c r="C66" s="5"/>
    </row>
    <row r="67" spans="2:3" x14ac:dyDescent="0.4">
      <c r="B67" s="4"/>
      <c r="C67" s="5"/>
    </row>
    <row r="68" spans="2:3" x14ac:dyDescent="0.4">
      <c r="B68" s="4"/>
      <c r="C68" s="5"/>
    </row>
    <row r="69" spans="2:3" x14ac:dyDescent="0.4">
      <c r="B69" s="4"/>
      <c r="C69" s="5"/>
    </row>
    <row r="70" spans="2:3" x14ac:dyDescent="0.4">
      <c r="B70" s="4"/>
      <c r="C70" s="5"/>
    </row>
    <row r="71" spans="2:3" x14ac:dyDescent="0.4">
      <c r="B71" s="4"/>
      <c r="C71" s="5"/>
    </row>
    <row r="72" spans="2:3" x14ac:dyDescent="0.4">
      <c r="B72" s="4"/>
      <c r="C72" s="5"/>
    </row>
    <row r="73" spans="2:3" x14ac:dyDescent="0.4">
      <c r="B73" s="4"/>
      <c r="C73" s="5"/>
    </row>
    <row r="74" spans="2:3" x14ac:dyDescent="0.4">
      <c r="B74" s="4"/>
      <c r="C74" s="5"/>
    </row>
    <row r="75" spans="2:3" x14ac:dyDescent="0.4">
      <c r="B75" s="4"/>
      <c r="C75" s="5"/>
    </row>
    <row r="76" spans="2:3" x14ac:dyDescent="0.4">
      <c r="B76" s="4"/>
      <c r="C76" s="5"/>
    </row>
    <row r="77" spans="2:3" x14ac:dyDescent="0.4">
      <c r="B77" s="4"/>
      <c r="C77" s="5"/>
    </row>
    <row r="78" spans="2:3" x14ac:dyDescent="0.4">
      <c r="B78" s="4"/>
      <c r="C78" s="5"/>
    </row>
    <row r="79" spans="2:3" x14ac:dyDescent="0.4">
      <c r="B79" s="4"/>
      <c r="C79" s="5"/>
    </row>
    <row r="80" spans="2:3" x14ac:dyDescent="0.4">
      <c r="B80" s="4"/>
      <c r="C80" s="5"/>
    </row>
    <row r="81" spans="2:3" x14ac:dyDescent="0.4">
      <c r="B81" s="4"/>
      <c r="C81" s="5"/>
    </row>
    <row r="82" spans="2:3" x14ac:dyDescent="0.4">
      <c r="B82" s="4"/>
      <c r="C82" s="5"/>
    </row>
    <row r="83" spans="2:3" x14ac:dyDescent="0.4">
      <c r="B83" s="4"/>
      <c r="C83" s="5"/>
    </row>
    <row r="84" spans="2:3" x14ac:dyDescent="0.4">
      <c r="B84" s="4"/>
      <c r="C84" s="5"/>
    </row>
    <row r="85" spans="2:3" x14ac:dyDescent="0.4">
      <c r="B85" s="4"/>
      <c r="C85" s="5"/>
    </row>
    <row r="86" spans="2:3" x14ac:dyDescent="0.4">
      <c r="B86" s="4"/>
      <c r="C86" s="5"/>
    </row>
    <row r="87" spans="2:3" x14ac:dyDescent="0.4">
      <c r="B87" s="4"/>
      <c r="C87" s="5"/>
    </row>
    <row r="88" spans="2:3" x14ac:dyDescent="0.4">
      <c r="B88" s="4"/>
      <c r="C88" s="5"/>
    </row>
    <row r="89" spans="2:3" x14ac:dyDescent="0.4">
      <c r="B89" s="4"/>
      <c r="C89" s="5"/>
    </row>
    <row r="90" spans="2:3" x14ac:dyDescent="0.4">
      <c r="B90" s="4"/>
      <c r="C90" s="5"/>
    </row>
    <row r="91" spans="2:3" x14ac:dyDescent="0.4">
      <c r="B91" s="4"/>
      <c r="C91" s="5"/>
    </row>
    <row r="92" spans="2:3" x14ac:dyDescent="0.4">
      <c r="B92" s="4"/>
      <c r="C92" s="5"/>
    </row>
    <row r="93" spans="2:3" x14ac:dyDescent="0.4">
      <c r="B93" s="4"/>
      <c r="C93" s="5"/>
    </row>
    <row r="94" spans="2:3" x14ac:dyDescent="0.4">
      <c r="B94" s="4"/>
      <c r="C94" s="5"/>
    </row>
    <row r="95" spans="2:3" x14ac:dyDescent="0.4">
      <c r="B95" s="4"/>
      <c r="C95" s="5"/>
    </row>
    <row r="96" spans="2:3" x14ac:dyDescent="0.4">
      <c r="B96" s="4"/>
      <c r="C96" s="5"/>
    </row>
    <row r="97" spans="2:3" x14ac:dyDescent="0.4">
      <c r="B97" s="4"/>
      <c r="C97" s="5"/>
    </row>
    <row r="98" spans="2:3" x14ac:dyDescent="0.4">
      <c r="B98" s="4"/>
      <c r="C98" s="5"/>
    </row>
    <row r="99" spans="2:3" x14ac:dyDescent="0.4">
      <c r="B99" s="4"/>
      <c r="C99" s="5"/>
    </row>
    <row r="100" spans="2:3" x14ac:dyDescent="0.4">
      <c r="B100" s="4"/>
      <c r="C100" s="5"/>
    </row>
    <row r="101" spans="2:3" x14ac:dyDescent="0.4">
      <c r="B101" s="4"/>
      <c r="C101" s="5"/>
    </row>
    <row r="102" spans="2:3" x14ac:dyDescent="0.4">
      <c r="B102" s="4"/>
      <c r="C102" s="5"/>
    </row>
    <row r="103" spans="2:3" x14ac:dyDescent="0.4">
      <c r="B103" s="4"/>
      <c r="C103" s="5"/>
    </row>
    <row r="104" spans="2:3" x14ac:dyDescent="0.4">
      <c r="B104" s="4"/>
      <c r="C104" s="5"/>
    </row>
    <row r="105" spans="2:3" x14ac:dyDescent="0.4">
      <c r="B105" s="4"/>
      <c r="C105" s="5"/>
    </row>
    <row r="106" spans="2:3" x14ac:dyDescent="0.4">
      <c r="B106" s="4"/>
      <c r="C106" s="5"/>
    </row>
    <row r="107" spans="2:3" x14ac:dyDescent="0.4">
      <c r="B107" s="4"/>
      <c r="C107" s="5"/>
    </row>
    <row r="108" spans="2:3" x14ac:dyDescent="0.4">
      <c r="B108" s="4"/>
      <c r="C108" s="5"/>
    </row>
    <row r="109" spans="2:3" x14ac:dyDescent="0.4">
      <c r="B109" s="4"/>
      <c r="C109" s="5"/>
    </row>
    <row r="110" spans="2:3" x14ac:dyDescent="0.4">
      <c r="B110" s="4"/>
      <c r="C110" s="5"/>
    </row>
    <row r="111" spans="2:3" x14ac:dyDescent="0.4">
      <c r="B111" s="4"/>
      <c r="C111" s="5"/>
    </row>
    <row r="112" spans="2:3" x14ac:dyDescent="0.4">
      <c r="B112" s="4"/>
      <c r="C112" s="5"/>
    </row>
    <row r="113" spans="2:3" x14ac:dyDescent="0.4">
      <c r="B113" s="4"/>
      <c r="C113" s="5"/>
    </row>
    <row r="114" spans="2:3" x14ac:dyDescent="0.4">
      <c r="B114" s="4"/>
      <c r="C114" s="5"/>
    </row>
    <row r="115" spans="2:3" x14ac:dyDescent="0.4">
      <c r="B115" s="4"/>
      <c r="C115" s="5"/>
    </row>
    <row r="116" spans="2:3" x14ac:dyDescent="0.4">
      <c r="B116" s="4"/>
      <c r="C116" s="5"/>
    </row>
    <row r="117" spans="2:3" x14ac:dyDescent="0.4">
      <c r="B117" s="4"/>
      <c r="C117" s="5"/>
    </row>
    <row r="118" spans="2:3" x14ac:dyDescent="0.4">
      <c r="B118" s="4"/>
      <c r="C118" s="5"/>
    </row>
    <row r="119" spans="2:3" x14ac:dyDescent="0.4">
      <c r="B119" s="4"/>
      <c r="C119" s="5"/>
    </row>
    <row r="120" spans="2:3" x14ac:dyDescent="0.4">
      <c r="B120" s="4"/>
      <c r="C120" s="5"/>
    </row>
    <row r="121" spans="2:3" x14ac:dyDescent="0.4">
      <c r="B121" s="4"/>
      <c r="C121" s="5"/>
    </row>
    <row r="122" spans="2:3" x14ac:dyDescent="0.4">
      <c r="B122" s="4"/>
      <c r="C122" s="5"/>
    </row>
    <row r="123" spans="2:3" x14ac:dyDescent="0.4">
      <c r="B123" s="4"/>
      <c r="C123" s="5"/>
    </row>
    <row r="124" spans="2:3" x14ac:dyDescent="0.4">
      <c r="B124" s="4"/>
      <c r="C124" s="5"/>
    </row>
    <row r="125" spans="2:3" x14ac:dyDescent="0.4">
      <c r="B125" s="4"/>
      <c r="C125" s="5"/>
    </row>
    <row r="126" spans="2:3" x14ac:dyDescent="0.4">
      <c r="B126" s="4"/>
      <c r="C126" s="5"/>
    </row>
    <row r="127" spans="2:3" x14ac:dyDescent="0.4">
      <c r="B127" s="4"/>
      <c r="C127" s="5"/>
    </row>
    <row r="128" spans="2:3" x14ac:dyDescent="0.4">
      <c r="B128" s="4"/>
      <c r="C128" s="5"/>
    </row>
    <row r="129" spans="2:3" x14ac:dyDescent="0.4">
      <c r="B129" s="4"/>
      <c r="C129" s="5"/>
    </row>
    <row r="130" spans="2:3" x14ac:dyDescent="0.4">
      <c r="B130" s="4"/>
      <c r="C130" s="5"/>
    </row>
    <row r="131" spans="2:3" x14ac:dyDescent="0.4">
      <c r="B131" s="4"/>
      <c r="C131" s="5"/>
    </row>
    <row r="132" spans="2:3" x14ac:dyDescent="0.4">
      <c r="B132" s="4"/>
      <c r="C132" s="5"/>
    </row>
    <row r="133" spans="2:3" x14ac:dyDescent="0.4">
      <c r="B133" s="4"/>
      <c r="C133" s="5"/>
    </row>
    <row r="134" spans="2:3" x14ac:dyDescent="0.4">
      <c r="B134" s="4"/>
      <c r="C134" s="5"/>
    </row>
    <row r="135" spans="2:3" x14ac:dyDescent="0.4">
      <c r="B135" s="4"/>
      <c r="C135" s="5"/>
    </row>
    <row r="136" spans="2:3" x14ac:dyDescent="0.4">
      <c r="B136" s="4"/>
      <c r="C136" s="5"/>
    </row>
    <row r="137" spans="2:3" x14ac:dyDescent="0.4">
      <c r="B137" s="4"/>
      <c r="C137" s="5"/>
    </row>
    <row r="138" spans="2:3" x14ac:dyDescent="0.4">
      <c r="B138" s="4"/>
      <c r="C138" s="5"/>
    </row>
    <row r="139" spans="2:3" x14ac:dyDescent="0.4">
      <c r="B139" s="4"/>
      <c r="C139" s="5"/>
    </row>
    <row r="140" spans="2:3" x14ac:dyDescent="0.4">
      <c r="B140" s="4"/>
      <c r="C140" s="5"/>
    </row>
    <row r="141" spans="2:3" x14ac:dyDescent="0.4">
      <c r="B141" s="4"/>
      <c r="C141" s="5"/>
    </row>
    <row r="142" spans="2:3" x14ac:dyDescent="0.4">
      <c r="B142" s="4"/>
      <c r="C142" s="5"/>
    </row>
    <row r="143" spans="2:3" x14ac:dyDescent="0.4">
      <c r="B143" s="4"/>
      <c r="C143" s="5"/>
    </row>
    <row r="144" spans="2:3" x14ac:dyDescent="0.4">
      <c r="B144" s="4"/>
      <c r="C144" s="5"/>
    </row>
    <row r="145" spans="2:3" x14ac:dyDescent="0.4">
      <c r="B145" s="4"/>
      <c r="C145" s="5"/>
    </row>
    <row r="146" spans="2:3" x14ac:dyDescent="0.4">
      <c r="B146" s="4"/>
      <c r="C146" s="5"/>
    </row>
    <row r="147" spans="2:3" x14ac:dyDescent="0.4">
      <c r="B147" s="4"/>
      <c r="C147" s="5"/>
    </row>
    <row r="148" spans="2:3" x14ac:dyDescent="0.4">
      <c r="B148" s="4"/>
      <c r="C148" s="5"/>
    </row>
    <row r="149" spans="2:3" x14ac:dyDescent="0.4">
      <c r="B149" s="4"/>
      <c r="C149" s="5"/>
    </row>
    <row r="150" spans="2:3" x14ac:dyDescent="0.4">
      <c r="B150" s="4"/>
      <c r="C150" s="5"/>
    </row>
    <row r="151" spans="2:3" x14ac:dyDescent="0.4">
      <c r="B151" s="4"/>
      <c r="C151" s="5"/>
    </row>
    <row r="152" spans="2:3" x14ac:dyDescent="0.4">
      <c r="B152" s="4"/>
      <c r="C152" s="5"/>
    </row>
    <row r="153" spans="2:3" x14ac:dyDescent="0.4">
      <c r="B153" s="4"/>
      <c r="C153" s="5"/>
    </row>
    <row r="154" spans="2:3" x14ac:dyDescent="0.4">
      <c r="B154" s="4"/>
      <c r="C154" s="5"/>
    </row>
    <row r="155" spans="2:3" x14ac:dyDescent="0.4">
      <c r="B155" s="4"/>
      <c r="C155" s="5"/>
    </row>
    <row r="156" spans="2:3" x14ac:dyDescent="0.4">
      <c r="B156" s="4"/>
      <c r="C156" s="5"/>
    </row>
    <row r="157" spans="2:3" x14ac:dyDescent="0.4">
      <c r="B157" s="4"/>
      <c r="C157" s="5"/>
    </row>
    <row r="158" spans="2:3" x14ac:dyDescent="0.4">
      <c r="B158" s="4"/>
      <c r="C158" s="5"/>
    </row>
    <row r="159" spans="2:3" x14ac:dyDescent="0.4">
      <c r="B159" s="4"/>
      <c r="C159" s="5"/>
    </row>
    <row r="160" spans="2:3" x14ac:dyDescent="0.4">
      <c r="B160" s="4"/>
      <c r="C160" s="5"/>
    </row>
    <row r="161" spans="2:3" x14ac:dyDescent="0.4">
      <c r="B161" s="4"/>
      <c r="C161" s="5"/>
    </row>
    <row r="162" spans="2:3" x14ac:dyDescent="0.4">
      <c r="B162" s="4"/>
      <c r="C162" s="5"/>
    </row>
    <row r="163" spans="2:3" x14ac:dyDescent="0.4">
      <c r="B163" s="4"/>
      <c r="C163" s="5"/>
    </row>
    <row r="164" spans="2:3" x14ac:dyDescent="0.4">
      <c r="B164" s="4"/>
      <c r="C164" s="5"/>
    </row>
    <row r="165" spans="2:3" x14ac:dyDescent="0.4">
      <c r="B165" s="4"/>
      <c r="C165" s="5"/>
    </row>
    <row r="166" spans="2:3" x14ac:dyDescent="0.4">
      <c r="B166" s="4"/>
      <c r="C166" s="5"/>
    </row>
    <row r="167" spans="2:3" x14ac:dyDescent="0.4">
      <c r="B167" s="4"/>
      <c r="C167" s="5"/>
    </row>
    <row r="168" spans="2:3" x14ac:dyDescent="0.4">
      <c r="B168" s="4"/>
      <c r="C168" s="5"/>
    </row>
    <row r="169" spans="2:3" x14ac:dyDescent="0.4">
      <c r="B169" s="4"/>
      <c r="C169" s="5"/>
    </row>
    <row r="170" spans="2:3" x14ac:dyDescent="0.4">
      <c r="B170" s="4"/>
      <c r="C170" s="5"/>
    </row>
    <row r="171" spans="2:3" x14ac:dyDescent="0.4">
      <c r="B171" s="4"/>
      <c r="C171" s="5"/>
    </row>
    <row r="172" spans="2:3" x14ac:dyDescent="0.4">
      <c r="B172" s="4"/>
      <c r="C172" s="5"/>
    </row>
    <row r="173" spans="2:3" x14ac:dyDescent="0.4">
      <c r="B173" s="4"/>
      <c r="C173" s="5"/>
    </row>
    <row r="174" spans="2:3" x14ac:dyDescent="0.4">
      <c r="B174" s="4"/>
      <c r="C174" s="5"/>
    </row>
    <row r="175" spans="2:3" x14ac:dyDescent="0.4">
      <c r="B175" s="4"/>
      <c r="C175" s="5"/>
    </row>
    <row r="176" spans="2:3" x14ac:dyDescent="0.4">
      <c r="B176" s="4"/>
      <c r="C176" s="5"/>
    </row>
    <row r="177" spans="2:3" x14ac:dyDescent="0.4">
      <c r="B177" s="4"/>
      <c r="C177" s="5"/>
    </row>
    <row r="178" spans="2:3" x14ac:dyDescent="0.4">
      <c r="B178" s="4"/>
      <c r="C178" s="5"/>
    </row>
    <row r="179" spans="2:3" x14ac:dyDescent="0.4">
      <c r="B179" s="4"/>
      <c r="C179" s="5"/>
    </row>
    <row r="180" spans="2:3" x14ac:dyDescent="0.4">
      <c r="B180" s="4"/>
      <c r="C180" s="5"/>
    </row>
    <row r="181" spans="2:3" x14ac:dyDescent="0.4">
      <c r="B181" s="4"/>
      <c r="C181" s="5"/>
    </row>
    <row r="182" spans="2:3" x14ac:dyDescent="0.4">
      <c r="B182" s="4"/>
      <c r="C182" s="5"/>
    </row>
    <row r="183" spans="2:3" x14ac:dyDescent="0.4">
      <c r="B183" s="4"/>
      <c r="C183" s="5"/>
    </row>
    <row r="184" spans="2:3" x14ac:dyDescent="0.4">
      <c r="B184" s="4"/>
      <c r="C184" s="5"/>
    </row>
    <row r="185" spans="2:3" x14ac:dyDescent="0.4">
      <c r="B185" s="4"/>
      <c r="C185" s="5"/>
    </row>
    <row r="186" spans="2:3" x14ac:dyDescent="0.4">
      <c r="B186" s="4"/>
      <c r="C186" s="5"/>
    </row>
    <row r="187" spans="2:3" x14ac:dyDescent="0.4">
      <c r="B187" s="6"/>
      <c r="C187" s="5"/>
    </row>
    <row r="188" spans="2:3" x14ac:dyDescent="0.4">
      <c r="B188" s="5"/>
      <c r="C188" s="5"/>
    </row>
    <row r="189" spans="2:3" x14ac:dyDescent="0.4">
      <c r="B189" s="5"/>
      <c r="C189" s="5"/>
    </row>
    <row r="190" spans="2:3" x14ac:dyDescent="0.4">
      <c r="B190" s="5"/>
      <c r="C190" s="5"/>
    </row>
    <row r="191" spans="2:3" x14ac:dyDescent="0.4">
      <c r="B191" s="5"/>
      <c r="C191" s="5"/>
    </row>
    <row r="192" spans="2:3" x14ac:dyDescent="0.4">
      <c r="B192" s="5"/>
      <c r="C192" s="5"/>
    </row>
    <row r="193" spans="2:3" x14ac:dyDescent="0.4">
      <c r="B193" s="5"/>
      <c r="C193" s="5"/>
    </row>
    <row r="194" spans="2:3" x14ac:dyDescent="0.4">
      <c r="B194" s="7"/>
      <c r="C194" s="7"/>
    </row>
    <row r="195" spans="2:3" x14ac:dyDescent="0.4">
      <c r="B195" s="7"/>
      <c r="C195" s="7"/>
    </row>
    <row r="196" spans="2:3" x14ac:dyDescent="0.4">
      <c r="B196" s="7"/>
      <c r="C196" s="7"/>
    </row>
    <row r="197" spans="2:3" x14ac:dyDescent="0.4">
      <c r="B197" s="7"/>
      <c r="C197" s="7"/>
    </row>
    <row r="198" spans="2:3" x14ac:dyDescent="0.4">
      <c r="B198" s="7"/>
      <c r="C198" s="7"/>
    </row>
    <row r="199" spans="2:3" x14ac:dyDescent="0.4">
      <c r="B199" s="7"/>
      <c r="C199" s="7"/>
    </row>
    <row r="200" spans="2:3" x14ac:dyDescent="0.4">
      <c r="B200" s="7"/>
      <c r="C200" s="7"/>
    </row>
    <row r="201" spans="2:3" x14ac:dyDescent="0.4">
      <c r="B201" s="7"/>
      <c r="C201" s="7"/>
    </row>
    <row r="202" spans="2:3" x14ac:dyDescent="0.4">
      <c r="B202" s="7"/>
      <c r="C202" s="7"/>
    </row>
    <row r="203" spans="2:3" x14ac:dyDescent="0.4">
      <c r="B203" s="7"/>
      <c r="C203" s="7"/>
    </row>
    <row r="204" spans="2:3" x14ac:dyDescent="0.4">
      <c r="B204" s="7"/>
      <c r="C204" s="7"/>
    </row>
    <row r="205" spans="2:3" x14ac:dyDescent="0.4">
      <c r="B205" s="7"/>
      <c r="C205" s="7"/>
    </row>
    <row r="206" spans="2:3" x14ac:dyDescent="0.4">
      <c r="B206" s="7"/>
      <c r="C206" s="7"/>
    </row>
    <row r="207" spans="2:3" x14ac:dyDescent="0.4">
      <c r="B207" s="7"/>
      <c r="C207" s="7"/>
    </row>
    <row r="208" spans="2:3" x14ac:dyDescent="0.4">
      <c r="B208" s="7"/>
      <c r="C208" s="7"/>
    </row>
    <row r="209" spans="2:3" x14ac:dyDescent="0.4">
      <c r="B209" s="7"/>
      <c r="C209" s="7"/>
    </row>
    <row r="210" spans="2:3" x14ac:dyDescent="0.4">
      <c r="B210" s="7"/>
      <c r="C210" s="7"/>
    </row>
    <row r="211" spans="2:3" x14ac:dyDescent="0.4">
      <c r="B211" s="7"/>
      <c r="C211" s="7"/>
    </row>
    <row r="212" spans="2:3" x14ac:dyDescent="0.4">
      <c r="B212" s="7"/>
      <c r="C212" s="7"/>
    </row>
    <row r="213" spans="2:3" x14ac:dyDescent="0.4">
      <c r="B213" s="7"/>
      <c r="C213" s="7"/>
    </row>
  </sheetData>
  <sortState xmlns:xlrd2="http://schemas.microsoft.com/office/spreadsheetml/2017/richdata2" ref="B3:D61">
    <sortCondition descending="1" ref="D3:D61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4"/>
  <sheetViews>
    <sheetView showGridLines="0" topLeftCell="A27" workbookViewId="0">
      <selection activeCell="A38" sqref="A38:XFD62"/>
    </sheetView>
  </sheetViews>
  <sheetFormatPr defaultColWidth="44.52734375" defaultRowHeight="12.7" x14ac:dyDescent="0.4"/>
  <cols>
    <col min="1" max="1" width="7.3515625" bestFit="1" customWidth="1"/>
    <col min="2" max="2" width="49.52734375" customWidth="1"/>
    <col min="3" max="3" width="18.17578125" customWidth="1"/>
    <col min="4" max="4" width="9.52734375" style="1" customWidth="1"/>
  </cols>
  <sheetData>
    <row r="1" spans="1:5" ht="13.7" x14ac:dyDescent="0.4">
      <c r="B1" s="8"/>
      <c r="C1" s="8"/>
    </row>
    <row r="2" spans="1:5" s="3" customFormat="1" ht="14.35" x14ac:dyDescent="0.5">
      <c r="A2" s="93" t="s">
        <v>165</v>
      </c>
      <c r="B2" s="9" t="s">
        <v>20</v>
      </c>
      <c r="C2" s="9" t="s">
        <v>21</v>
      </c>
      <c r="D2" s="24" t="s">
        <v>29</v>
      </c>
    </row>
    <row r="3" spans="1:5" ht="14.35" x14ac:dyDescent="0.5">
      <c r="A3" s="94">
        <v>1</v>
      </c>
      <c r="B3" s="117" t="s">
        <v>215</v>
      </c>
      <c r="C3" s="118" t="s">
        <v>102</v>
      </c>
      <c r="D3" s="29">
        <f>VLOOKUP(B3,Teams!B$1:AA$176,18,FALSE)</f>
        <v>0</v>
      </c>
    </row>
    <row r="4" spans="1:5" ht="14.35" x14ac:dyDescent="0.5">
      <c r="A4" s="96">
        <v>2</v>
      </c>
      <c r="B4" s="99" t="s">
        <v>221</v>
      </c>
      <c r="C4" s="96" t="s">
        <v>5</v>
      </c>
      <c r="D4" s="28">
        <f>VLOOKUP(B4,Teams!B$1:AA$176,18,FALSE)</f>
        <v>0</v>
      </c>
    </row>
    <row r="5" spans="1:5" ht="14.35" x14ac:dyDescent="0.5">
      <c r="A5" s="96">
        <v>3</v>
      </c>
      <c r="B5" s="97" t="s">
        <v>216</v>
      </c>
      <c r="C5" s="98" t="s">
        <v>125</v>
      </c>
      <c r="D5" s="28">
        <f>VLOOKUP(B5,Teams!B$1:AA$176,18,FALSE)</f>
        <v>0</v>
      </c>
    </row>
    <row r="6" spans="1:5" ht="14.35" x14ac:dyDescent="0.5">
      <c r="A6" s="96">
        <v>4</v>
      </c>
      <c r="B6" s="91" t="s">
        <v>196</v>
      </c>
      <c r="C6" s="89" t="s">
        <v>12</v>
      </c>
      <c r="D6" s="28">
        <f>VLOOKUP(B6,Teams!B$1:AA$176,18,FALSE)</f>
        <v>0</v>
      </c>
    </row>
    <row r="7" spans="1:5" ht="14.35" x14ac:dyDescent="0.5">
      <c r="A7" s="96">
        <v>5</v>
      </c>
      <c r="B7" s="91" t="s">
        <v>188</v>
      </c>
      <c r="C7" s="89" t="s">
        <v>111</v>
      </c>
      <c r="D7" s="28">
        <f>VLOOKUP(B7,Teams!B$1:AA$176,18,FALSE)</f>
        <v>0</v>
      </c>
    </row>
    <row r="8" spans="1:5" ht="14.35" x14ac:dyDescent="0.5">
      <c r="A8" s="96">
        <v>6</v>
      </c>
      <c r="B8" s="99" t="s">
        <v>203</v>
      </c>
      <c r="C8" s="96" t="s">
        <v>46</v>
      </c>
      <c r="D8" s="28">
        <f>VLOOKUP(B8,Teams!B$1:AA$176,18,FALSE)</f>
        <v>0</v>
      </c>
    </row>
    <row r="9" spans="1:5" ht="14.35" x14ac:dyDescent="0.5">
      <c r="A9" s="96">
        <v>7</v>
      </c>
      <c r="B9" s="97" t="s">
        <v>210</v>
      </c>
      <c r="C9" s="98" t="s">
        <v>169</v>
      </c>
      <c r="D9" s="28">
        <f>VLOOKUP(B9,Teams!B$1:AA$176,18,FALSE)</f>
        <v>0</v>
      </c>
    </row>
    <row r="10" spans="1:5" ht="14.35" x14ac:dyDescent="0.5">
      <c r="A10" s="96">
        <v>8</v>
      </c>
      <c r="B10" s="97" t="s">
        <v>220</v>
      </c>
      <c r="C10" s="98" t="s">
        <v>113</v>
      </c>
      <c r="D10" s="28">
        <f>VLOOKUP(B10,Teams!B$1:AA$176,18,FALSE)</f>
        <v>0</v>
      </c>
      <c r="E10" s="33" t="s">
        <v>173</v>
      </c>
    </row>
    <row r="11" spans="1:5" ht="14.35" x14ac:dyDescent="0.5">
      <c r="A11" s="96">
        <v>9</v>
      </c>
      <c r="B11" s="97" t="s">
        <v>197</v>
      </c>
      <c r="C11" s="98" t="s">
        <v>74</v>
      </c>
      <c r="D11" s="28">
        <f>VLOOKUP(B11,Teams!B$1:AA$176,18,FALSE)</f>
        <v>0</v>
      </c>
    </row>
    <row r="12" spans="1:5" ht="14.35" x14ac:dyDescent="0.5">
      <c r="A12" s="96">
        <v>10</v>
      </c>
      <c r="B12" s="97" t="s">
        <v>211</v>
      </c>
      <c r="C12" s="98" t="s">
        <v>169</v>
      </c>
      <c r="D12" s="28">
        <f>VLOOKUP(B12,Teams!B$1:AA$176,18,FALSE)</f>
        <v>0</v>
      </c>
    </row>
    <row r="13" spans="1:5" ht="14.35" x14ac:dyDescent="0.5">
      <c r="A13" s="96">
        <v>11</v>
      </c>
      <c r="B13" s="91" t="s">
        <v>200</v>
      </c>
      <c r="C13" s="89" t="s">
        <v>13</v>
      </c>
      <c r="D13" s="28">
        <f>VLOOKUP(B13,Teams!B$1:AA$176,18,FALSE)</f>
        <v>0</v>
      </c>
    </row>
    <row r="14" spans="1:5" ht="14.35" x14ac:dyDescent="0.5">
      <c r="A14" s="96">
        <v>12</v>
      </c>
      <c r="B14" s="91" t="s">
        <v>195</v>
      </c>
      <c r="C14" s="89" t="s">
        <v>73</v>
      </c>
      <c r="D14" s="28">
        <f>VLOOKUP(B14,Teams!B$1:AA$176,18,FALSE)</f>
        <v>0</v>
      </c>
    </row>
    <row r="15" spans="1:5" ht="14.35" x14ac:dyDescent="0.5">
      <c r="A15" s="96">
        <v>13</v>
      </c>
      <c r="B15" s="97" t="s">
        <v>209</v>
      </c>
      <c r="C15" s="98" t="s">
        <v>169</v>
      </c>
      <c r="D15" s="28">
        <f>VLOOKUP(B15,Teams!B$1:AA$176,18,FALSE)</f>
        <v>0</v>
      </c>
    </row>
    <row r="16" spans="1:5" ht="14.35" x14ac:dyDescent="0.5">
      <c r="A16" s="96">
        <v>14</v>
      </c>
      <c r="B16" s="91" t="s">
        <v>208</v>
      </c>
      <c r="C16" s="89" t="s">
        <v>11</v>
      </c>
      <c r="D16" s="28">
        <f>VLOOKUP(B16,Teams!B$1:AA$176,18,FALSE)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28">
        <f>VLOOKUP(B17,Teams!B$1:AA$176,18,FALSE)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28">
        <f>VLOOKUP(B18,Teams!B$1:AA$176,18,FALSE)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28">
        <f>VLOOKUP(B19,Teams!B$1:AA$176,18,FALSE)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28">
        <f>VLOOKUP(B20,Teams!B$1:AA$176,18,FALSE)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28">
        <f>VLOOKUP(B21,Teams!B$1:AA$176,18,FALSE)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28">
        <f>VLOOKUP(B22,Teams!B$1:AA$176,18,FALSE)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28">
        <f>VLOOKUP(B23,Teams!B$1:AA$176,18,FALSE)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28">
        <f>VLOOKUP(B24,Teams!B$1:AA$176,18,FALSE)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28">
        <f>VLOOKUP(B25,Teams!B$1:AA$176,18,FALSE)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28">
        <f>VLOOKUP(B26,Teams!B$1:AA$176,18,FALSE)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28">
        <f>VLOOKUP(B27,Teams!B$1:AA$176,18,FALSE)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28">
        <f>VLOOKUP(B28,Teams!B$1:AA$176,18,FALSE)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28">
        <f>VLOOKUP(B29,Teams!B$1:AA$176,18,FALSE)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28">
        <f>VLOOKUP(B30,Teams!B$1:AA$176,18,FALSE)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28">
        <f>VLOOKUP(B31,Teams!B$1:AA$176,18,FALSE)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28">
        <f>VLOOKUP(B32,Teams!B$1:AA$176,18,FALSE)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28">
        <f>VLOOKUP(B33,Teams!B$1:AA$176,18,FALSE)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28">
        <f>VLOOKUP(B34,Teams!B$1:AA$176,18,FALSE)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28">
        <f>VLOOKUP(B35,Teams!B$1:AA$176,18,FALSE)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28">
        <f>VLOOKUP(B36,Teams!B$1:AA$176,18,FALSE)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28">
        <f>VLOOKUP(B37,Teams!B$1:AA$176,18,FALSE)</f>
        <v>0</v>
      </c>
    </row>
    <row r="38" spans="1:4" ht="14.35" x14ac:dyDescent="0.5">
      <c r="A38" s="96"/>
      <c r="B38" s="97"/>
      <c r="C38" s="98"/>
      <c r="D38" s="28"/>
    </row>
    <row r="39" spans="1:4" ht="14.35" x14ac:dyDescent="0.5">
      <c r="A39" s="96"/>
      <c r="B39" s="97"/>
      <c r="C39" s="98"/>
      <c r="D39" s="28"/>
    </row>
    <row r="40" spans="1:4" ht="14.35" x14ac:dyDescent="0.5">
      <c r="A40" s="96"/>
      <c r="B40" s="91"/>
      <c r="C40" s="89"/>
      <c r="D40" s="28"/>
    </row>
    <row r="41" spans="1:4" ht="14.35" x14ac:dyDescent="0.5">
      <c r="A41" s="96"/>
      <c r="B41" s="91"/>
      <c r="C41" s="89"/>
      <c r="D41" s="28"/>
    </row>
    <row r="42" spans="1:4" ht="14.35" x14ac:dyDescent="0.5">
      <c r="A42" s="96"/>
      <c r="B42" s="91"/>
      <c r="C42" s="89"/>
      <c r="D42" s="28"/>
    </row>
    <row r="43" spans="1:4" ht="14.35" x14ac:dyDescent="0.5">
      <c r="A43" s="96"/>
      <c r="B43" s="91"/>
      <c r="C43" s="89"/>
      <c r="D43" s="28"/>
    </row>
    <row r="44" spans="1:4" ht="14.35" x14ac:dyDescent="0.5">
      <c r="A44" s="96"/>
      <c r="B44" s="91"/>
      <c r="C44" s="89"/>
      <c r="D44" s="28"/>
    </row>
    <row r="45" spans="1:4" ht="14.35" x14ac:dyDescent="0.5">
      <c r="A45" s="96"/>
      <c r="B45" s="91"/>
      <c r="C45" s="89"/>
      <c r="D45" s="28"/>
    </row>
    <row r="46" spans="1:4" ht="14.35" x14ac:dyDescent="0.5">
      <c r="A46" s="96"/>
      <c r="B46" s="91"/>
      <c r="C46" s="89"/>
      <c r="D46" s="28"/>
    </row>
    <row r="47" spans="1:4" ht="14.35" x14ac:dyDescent="0.5">
      <c r="A47" s="96"/>
      <c r="B47" s="91"/>
      <c r="C47" s="89"/>
      <c r="D47" s="28"/>
    </row>
    <row r="48" spans="1:4" ht="14.35" x14ac:dyDescent="0.5">
      <c r="A48" s="96"/>
      <c r="B48" s="97"/>
      <c r="C48" s="98"/>
      <c r="D48" s="28"/>
    </row>
    <row r="49" spans="1:4" ht="14.35" x14ac:dyDescent="0.5">
      <c r="A49" s="96"/>
      <c r="B49" s="97"/>
      <c r="C49" s="98"/>
      <c r="D49" s="28"/>
    </row>
    <row r="50" spans="1:4" ht="14.35" x14ac:dyDescent="0.5">
      <c r="A50" s="96"/>
      <c r="B50" s="91"/>
      <c r="C50" s="89"/>
      <c r="D50" s="28"/>
    </row>
    <row r="51" spans="1:4" ht="14.35" x14ac:dyDescent="0.5">
      <c r="A51" s="96"/>
      <c r="B51" s="91"/>
      <c r="C51" s="89"/>
      <c r="D51" s="28"/>
    </row>
    <row r="52" spans="1:4" ht="14.35" x14ac:dyDescent="0.5">
      <c r="A52" s="96"/>
      <c r="B52" s="97"/>
      <c r="C52" s="98"/>
      <c r="D52" s="28"/>
    </row>
    <row r="53" spans="1:4" ht="14.35" x14ac:dyDescent="0.5">
      <c r="A53" s="96"/>
      <c r="B53" s="100"/>
      <c r="C53" s="101"/>
      <c r="D53" s="28"/>
    </row>
    <row r="54" spans="1:4" ht="14.35" x14ac:dyDescent="0.5">
      <c r="A54" s="96"/>
      <c r="B54" s="92"/>
      <c r="C54" s="90"/>
      <c r="D54" s="28"/>
    </row>
    <row r="55" spans="1:4" ht="14.35" x14ac:dyDescent="0.5">
      <c r="A55" s="96"/>
      <c r="B55" s="103"/>
      <c r="C55" s="102"/>
      <c r="D55" s="28"/>
    </row>
    <row r="56" spans="1:4" ht="14.35" x14ac:dyDescent="0.5">
      <c r="A56" s="96"/>
      <c r="B56" s="103"/>
      <c r="C56" s="102"/>
      <c r="D56" s="28"/>
    </row>
    <row r="57" spans="1:4" ht="14.35" x14ac:dyDescent="0.5">
      <c r="A57" s="96"/>
      <c r="B57" s="103"/>
      <c r="C57" s="102"/>
      <c r="D57" s="28"/>
    </row>
    <row r="58" spans="1:4" ht="14.35" x14ac:dyDescent="0.5">
      <c r="A58" s="96"/>
      <c r="B58" s="103"/>
      <c r="C58" s="102"/>
      <c r="D58" s="28"/>
    </row>
    <row r="59" spans="1:4" ht="14.35" x14ac:dyDescent="0.5">
      <c r="A59" s="96"/>
      <c r="B59" s="92"/>
      <c r="C59" s="90"/>
      <c r="D59" s="28"/>
    </row>
    <row r="60" spans="1:4" ht="14.35" x14ac:dyDescent="0.5">
      <c r="A60" s="96"/>
      <c r="B60" s="92"/>
      <c r="C60" s="90"/>
      <c r="D60" s="28"/>
    </row>
    <row r="61" spans="1:4" ht="14.35" x14ac:dyDescent="0.5">
      <c r="A61" s="104"/>
      <c r="B61" s="105"/>
      <c r="C61" s="106"/>
      <c r="D61" s="28"/>
    </row>
    <row r="62" spans="1:4" x14ac:dyDescent="0.4">
      <c r="B62" s="4"/>
      <c r="C62" s="5"/>
    </row>
    <row r="63" spans="1:4" x14ac:dyDescent="0.4">
      <c r="B63" s="4"/>
      <c r="C63" s="5"/>
    </row>
    <row r="64" spans="1:4" x14ac:dyDescent="0.4">
      <c r="B64" s="4"/>
      <c r="C64" s="5"/>
    </row>
    <row r="65" spans="2:3" x14ac:dyDescent="0.4">
      <c r="B65" s="4"/>
      <c r="C65" s="5"/>
    </row>
    <row r="66" spans="2:3" x14ac:dyDescent="0.4">
      <c r="B66" s="4"/>
      <c r="C66" s="5"/>
    </row>
    <row r="67" spans="2:3" x14ac:dyDescent="0.4">
      <c r="B67" s="4"/>
      <c r="C67" s="5"/>
    </row>
    <row r="68" spans="2:3" x14ac:dyDescent="0.4">
      <c r="B68" s="4"/>
      <c r="C68" s="5"/>
    </row>
    <row r="69" spans="2:3" x14ac:dyDescent="0.4">
      <c r="B69" s="4"/>
      <c r="C69" s="5"/>
    </row>
    <row r="70" spans="2:3" x14ac:dyDescent="0.4">
      <c r="B70" s="4"/>
      <c r="C70" s="5"/>
    </row>
    <row r="71" spans="2:3" x14ac:dyDescent="0.4">
      <c r="B71" s="4"/>
      <c r="C71" s="5"/>
    </row>
    <row r="72" spans="2:3" x14ac:dyDescent="0.4">
      <c r="B72" s="4"/>
      <c r="C72" s="5"/>
    </row>
    <row r="73" spans="2:3" x14ac:dyDescent="0.4">
      <c r="B73" s="4"/>
      <c r="C73" s="5"/>
    </row>
    <row r="74" spans="2:3" x14ac:dyDescent="0.4">
      <c r="B74" s="4"/>
      <c r="C74" s="5"/>
    </row>
    <row r="75" spans="2:3" x14ac:dyDescent="0.4">
      <c r="B75" s="4"/>
      <c r="C75" s="5"/>
    </row>
    <row r="76" spans="2:3" x14ac:dyDescent="0.4">
      <c r="B76" s="4"/>
      <c r="C76" s="5"/>
    </row>
    <row r="77" spans="2:3" x14ac:dyDescent="0.4">
      <c r="B77" s="4"/>
      <c r="C77" s="5"/>
    </row>
    <row r="78" spans="2:3" x14ac:dyDescent="0.4">
      <c r="B78" s="4"/>
      <c r="C78" s="5"/>
    </row>
    <row r="79" spans="2:3" x14ac:dyDescent="0.4">
      <c r="B79" s="4"/>
      <c r="C79" s="5"/>
    </row>
    <row r="80" spans="2:3" x14ac:dyDescent="0.4">
      <c r="B80" s="4"/>
      <c r="C80" s="5"/>
    </row>
    <row r="81" spans="2:3" x14ac:dyDescent="0.4">
      <c r="B81" s="4"/>
      <c r="C81" s="5"/>
    </row>
    <row r="82" spans="2:3" x14ac:dyDescent="0.4">
      <c r="B82" s="4"/>
      <c r="C82" s="5"/>
    </row>
    <row r="83" spans="2:3" x14ac:dyDescent="0.4">
      <c r="B83" s="4"/>
      <c r="C83" s="5"/>
    </row>
    <row r="84" spans="2:3" x14ac:dyDescent="0.4">
      <c r="B84" s="4"/>
      <c r="C84" s="5"/>
    </row>
    <row r="85" spans="2:3" x14ac:dyDescent="0.4">
      <c r="B85" s="4"/>
      <c r="C85" s="5"/>
    </row>
    <row r="86" spans="2:3" x14ac:dyDescent="0.4">
      <c r="B86" s="4"/>
      <c r="C86" s="5"/>
    </row>
    <row r="87" spans="2:3" x14ac:dyDescent="0.4">
      <c r="B87" s="4"/>
      <c r="C87" s="5"/>
    </row>
    <row r="88" spans="2:3" x14ac:dyDescent="0.4">
      <c r="B88" s="4"/>
      <c r="C88" s="5"/>
    </row>
    <row r="89" spans="2:3" x14ac:dyDescent="0.4">
      <c r="B89" s="4"/>
      <c r="C89" s="5"/>
    </row>
    <row r="90" spans="2:3" x14ac:dyDescent="0.4">
      <c r="B90" s="4"/>
      <c r="C90" s="5"/>
    </row>
    <row r="91" spans="2:3" x14ac:dyDescent="0.4">
      <c r="B91" s="4"/>
      <c r="C91" s="5"/>
    </row>
    <row r="92" spans="2:3" x14ac:dyDescent="0.4">
      <c r="B92" s="4"/>
      <c r="C92" s="5"/>
    </row>
    <row r="93" spans="2:3" x14ac:dyDescent="0.4">
      <c r="B93" s="4"/>
      <c r="C93" s="5"/>
    </row>
    <row r="94" spans="2:3" x14ac:dyDescent="0.4">
      <c r="B94" s="4"/>
      <c r="C94" s="5"/>
    </row>
    <row r="95" spans="2:3" x14ac:dyDescent="0.4">
      <c r="B95" s="4"/>
      <c r="C95" s="5"/>
    </row>
    <row r="96" spans="2:3" x14ac:dyDescent="0.4">
      <c r="B96" s="4"/>
      <c r="C96" s="5"/>
    </row>
    <row r="97" spans="2:3" x14ac:dyDescent="0.4">
      <c r="B97" s="4"/>
      <c r="C97" s="5"/>
    </row>
    <row r="98" spans="2:3" x14ac:dyDescent="0.4">
      <c r="B98" s="4"/>
      <c r="C98" s="5"/>
    </row>
    <row r="99" spans="2:3" x14ac:dyDescent="0.4">
      <c r="B99" s="4"/>
      <c r="C99" s="5"/>
    </row>
    <row r="100" spans="2:3" x14ac:dyDescent="0.4">
      <c r="B100" s="4"/>
      <c r="C100" s="5"/>
    </row>
    <row r="101" spans="2:3" x14ac:dyDescent="0.4">
      <c r="B101" s="4"/>
      <c r="C101" s="5"/>
    </row>
    <row r="102" spans="2:3" x14ac:dyDescent="0.4">
      <c r="B102" s="4"/>
      <c r="C102" s="5"/>
    </row>
    <row r="103" spans="2:3" x14ac:dyDescent="0.4">
      <c r="B103" s="4"/>
      <c r="C103" s="5"/>
    </row>
    <row r="104" spans="2:3" x14ac:dyDescent="0.4">
      <c r="B104" s="4"/>
      <c r="C104" s="5"/>
    </row>
    <row r="105" spans="2:3" x14ac:dyDescent="0.4">
      <c r="B105" s="4"/>
      <c r="C105" s="5"/>
    </row>
    <row r="106" spans="2:3" x14ac:dyDescent="0.4">
      <c r="B106" s="4"/>
      <c r="C106" s="5"/>
    </row>
    <row r="107" spans="2:3" x14ac:dyDescent="0.4">
      <c r="B107" s="4"/>
      <c r="C107" s="5"/>
    </row>
    <row r="108" spans="2:3" x14ac:dyDescent="0.4">
      <c r="B108" s="4"/>
      <c r="C108" s="5"/>
    </row>
    <row r="109" spans="2:3" x14ac:dyDescent="0.4">
      <c r="B109" s="4"/>
      <c r="C109" s="5"/>
    </row>
    <row r="110" spans="2:3" x14ac:dyDescent="0.4">
      <c r="B110" s="4"/>
      <c r="C110" s="5"/>
    </row>
    <row r="111" spans="2:3" x14ac:dyDescent="0.4">
      <c r="B111" s="4"/>
      <c r="C111" s="5"/>
    </row>
    <row r="112" spans="2:3" x14ac:dyDescent="0.4">
      <c r="B112" s="4"/>
      <c r="C112" s="5"/>
    </row>
    <row r="113" spans="2:3" x14ac:dyDescent="0.4">
      <c r="B113" s="4"/>
      <c r="C113" s="5"/>
    </row>
    <row r="114" spans="2:3" x14ac:dyDescent="0.4">
      <c r="B114" s="4"/>
      <c r="C114" s="5"/>
    </row>
    <row r="115" spans="2:3" x14ac:dyDescent="0.4">
      <c r="B115" s="4"/>
      <c r="C115" s="5"/>
    </row>
    <row r="116" spans="2:3" x14ac:dyDescent="0.4">
      <c r="B116" s="4"/>
      <c r="C116" s="5"/>
    </row>
    <row r="117" spans="2:3" x14ac:dyDescent="0.4">
      <c r="B117" s="4"/>
      <c r="C117" s="5"/>
    </row>
    <row r="118" spans="2:3" x14ac:dyDescent="0.4">
      <c r="B118" s="4"/>
      <c r="C118" s="5"/>
    </row>
    <row r="119" spans="2:3" x14ac:dyDescent="0.4">
      <c r="B119" s="4"/>
      <c r="C119" s="5"/>
    </row>
    <row r="120" spans="2:3" x14ac:dyDescent="0.4">
      <c r="B120" s="4"/>
      <c r="C120" s="5"/>
    </row>
    <row r="121" spans="2:3" x14ac:dyDescent="0.4">
      <c r="B121" s="4"/>
      <c r="C121" s="5"/>
    </row>
    <row r="122" spans="2:3" x14ac:dyDescent="0.4">
      <c r="B122" s="4"/>
      <c r="C122" s="5"/>
    </row>
    <row r="123" spans="2:3" x14ac:dyDescent="0.4">
      <c r="B123" s="4"/>
      <c r="C123" s="5"/>
    </row>
    <row r="124" spans="2:3" x14ac:dyDescent="0.4">
      <c r="B124" s="4"/>
      <c r="C124" s="5"/>
    </row>
    <row r="125" spans="2:3" x14ac:dyDescent="0.4">
      <c r="B125" s="4"/>
      <c r="C125" s="5"/>
    </row>
    <row r="126" spans="2:3" x14ac:dyDescent="0.4">
      <c r="B126" s="4"/>
      <c r="C126" s="5"/>
    </row>
    <row r="127" spans="2:3" x14ac:dyDescent="0.4">
      <c r="B127" s="4"/>
      <c r="C127" s="5"/>
    </row>
    <row r="128" spans="2:3" x14ac:dyDescent="0.4">
      <c r="B128" s="4"/>
      <c r="C128" s="5"/>
    </row>
    <row r="129" spans="2:3" x14ac:dyDescent="0.4">
      <c r="B129" s="4"/>
      <c r="C129" s="5"/>
    </row>
    <row r="130" spans="2:3" x14ac:dyDescent="0.4">
      <c r="B130" s="4"/>
      <c r="C130" s="5"/>
    </row>
    <row r="131" spans="2:3" x14ac:dyDescent="0.4">
      <c r="B131" s="4"/>
      <c r="C131" s="5"/>
    </row>
    <row r="132" spans="2:3" x14ac:dyDescent="0.4">
      <c r="B132" s="4"/>
      <c r="C132" s="5"/>
    </row>
    <row r="133" spans="2:3" x14ac:dyDescent="0.4">
      <c r="B133" s="4"/>
      <c r="C133" s="5"/>
    </row>
    <row r="134" spans="2:3" x14ac:dyDescent="0.4">
      <c r="B134" s="4"/>
      <c r="C134" s="5"/>
    </row>
    <row r="135" spans="2:3" x14ac:dyDescent="0.4">
      <c r="B135" s="4"/>
      <c r="C135" s="5"/>
    </row>
    <row r="136" spans="2:3" x14ac:dyDescent="0.4">
      <c r="B136" s="4"/>
      <c r="C136" s="5"/>
    </row>
    <row r="137" spans="2:3" x14ac:dyDescent="0.4">
      <c r="B137" s="4"/>
      <c r="C137" s="5"/>
    </row>
    <row r="138" spans="2:3" x14ac:dyDescent="0.4">
      <c r="B138" s="4"/>
      <c r="C138" s="5"/>
    </row>
    <row r="139" spans="2:3" x14ac:dyDescent="0.4">
      <c r="B139" s="4"/>
      <c r="C139" s="5"/>
    </row>
    <row r="140" spans="2:3" x14ac:dyDescent="0.4">
      <c r="B140" s="4"/>
      <c r="C140" s="5"/>
    </row>
    <row r="141" spans="2:3" x14ac:dyDescent="0.4">
      <c r="B141" s="4"/>
      <c r="C141" s="5"/>
    </row>
    <row r="142" spans="2:3" x14ac:dyDescent="0.4">
      <c r="B142" s="4"/>
      <c r="C142" s="5"/>
    </row>
    <row r="143" spans="2:3" x14ac:dyDescent="0.4">
      <c r="B143" s="4"/>
      <c r="C143" s="5"/>
    </row>
    <row r="144" spans="2:3" x14ac:dyDescent="0.4">
      <c r="B144" s="4"/>
      <c r="C144" s="5"/>
    </row>
    <row r="145" spans="2:3" x14ac:dyDescent="0.4">
      <c r="B145" s="4"/>
      <c r="C145" s="5"/>
    </row>
    <row r="146" spans="2:3" x14ac:dyDescent="0.4">
      <c r="B146" s="4"/>
      <c r="C146" s="5"/>
    </row>
    <row r="147" spans="2:3" x14ac:dyDescent="0.4">
      <c r="B147" s="4"/>
      <c r="C147" s="5"/>
    </row>
    <row r="148" spans="2:3" x14ac:dyDescent="0.4">
      <c r="B148" s="4"/>
      <c r="C148" s="5"/>
    </row>
    <row r="149" spans="2:3" x14ac:dyDescent="0.4">
      <c r="B149" s="4"/>
      <c r="C149" s="5"/>
    </row>
    <row r="150" spans="2:3" x14ac:dyDescent="0.4">
      <c r="B150" s="4"/>
      <c r="C150" s="5"/>
    </row>
    <row r="151" spans="2:3" x14ac:dyDescent="0.4">
      <c r="B151" s="4"/>
      <c r="C151" s="5"/>
    </row>
    <row r="152" spans="2:3" x14ac:dyDescent="0.4">
      <c r="B152" s="4"/>
      <c r="C152" s="5"/>
    </row>
    <row r="153" spans="2:3" x14ac:dyDescent="0.4">
      <c r="B153" s="4"/>
      <c r="C153" s="5"/>
    </row>
    <row r="154" spans="2:3" x14ac:dyDescent="0.4">
      <c r="B154" s="4"/>
      <c r="C154" s="5"/>
    </row>
    <row r="155" spans="2:3" x14ac:dyDescent="0.4">
      <c r="B155" s="4"/>
      <c r="C155" s="5"/>
    </row>
    <row r="156" spans="2:3" x14ac:dyDescent="0.4">
      <c r="B156" s="4"/>
      <c r="C156" s="5"/>
    </row>
    <row r="157" spans="2:3" x14ac:dyDescent="0.4">
      <c r="B157" s="4"/>
      <c r="C157" s="5"/>
    </row>
    <row r="158" spans="2:3" x14ac:dyDescent="0.4">
      <c r="B158" s="4"/>
      <c r="C158" s="5"/>
    </row>
    <row r="159" spans="2:3" x14ac:dyDescent="0.4">
      <c r="B159" s="4"/>
      <c r="C159" s="5"/>
    </row>
    <row r="160" spans="2:3" x14ac:dyDescent="0.4">
      <c r="B160" s="4"/>
      <c r="C160" s="5"/>
    </row>
    <row r="161" spans="2:3" x14ac:dyDescent="0.4">
      <c r="B161" s="4"/>
      <c r="C161" s="5"/>
    </row>
    <row r="162" spans="2:3" x14ac:dyDescent="0.4">
      <c r="B162" s="4"/>
      <c r="C162" s="5"/>
    </row>
    <row r="163" spans="2:3" x14ac:dyDescent="0.4">
      <c r="B163" s="4"/>
      <c r="C163" s="5"/>
    </row>
    <row r="164" spans="2:3" x14ac:dyDescent="0.4">
      <c r="B164" s="4"/>
      <c r="C164" s="5"/>
    </row>
    <row r="165" spans="2:3" x14ac:dyDescent="0.4">
      <c r="B165" s="4"/>
      <c r="C165" s="5"/>
    </row>
    <row r="166" spans="2:3" x14ac:dyDescent="0.4">
      <c r="B166" s="4"/>
      <c r="C166" s="5"/>
    </row>
    <row r="167" spans="2:3" x14ac:dyDescent="0.4">
      <c r="B167" s="4"/>
      <c r="C167" s="5"/>
    </row>
    <row r="168" spans="2:3" x14ac:dyDescent="0.4">
      <c r="B168" s="4"/>
      <c r="C168" s="5"/>
    </row>
    <row r="169" spans="2:3" x14ac:dyDescent="0.4">
      <c r="B169" s="4"/>
      <c r="C169" s="5"/>
    </row>
    <row r="170" spans="2:3" x14ac:dyDescent="0.4">
      <c r="B170" s="4"/>
      <c r="C170" s="5"/>
    </row>
    <row r="171" spans="2:3" x14ac:dyDescent="0.4">
      <c r="B171" s="4"/>
      <c r="C171" s="5"/>
    </row>
    <row r="172" spans="2:3" x14ac:dyDescent="0.4">
      <c r="B172" s="4"/>
      <c r="C172" s="5"/>
    </row>
    <row r="173" spans="2:3" x14ac:dyDescent="0.4">
      <c r="B173" s="4"/>
      <c r="C173" s="5"/>
    </row>
    <row r="174" spans="2:3" x14ac:dyDescent="0.4">
      <c r="B174" s="4"/>
      <c r="C174" s="5"/>
    </row>
    <row r="175" spans="2:3" x14ac:dyDescent="0.4">
      <c r="B175" s="4"/>
      <c r="C175" s="5"/>
    </row>
    <row r="176" spans="2:3" x14ac:dyDescent="0.4">
      <c r="B176" s="4"/>
      <c r="C176" s="5"/>
    </row>
    <row r="177" spans="2:3" x14ac:dyDescent="0.4">
      <c r="B177" s="4"/>
      <c r="C177" s="5"/>
    </row>
    <row r="178" spans="2:3" x14ac:dyDescent="0.4">
      <c r="B178" s="4"/>
      <c r="C178" s="5"/>
    </row>
    <row r="179" spans="2:3" x14ac:dyDescent="0.4">
      <c r="B179" s="4"/>
      <c r="C179" s="5"/>
    </row>
    <row r="180" spans="2:3" x14ac:dyDescent="0.4">
      <c r="B180" s="4"/>
      <c r="C180" s="5"/>
    </row>
    <row r="181" spans="2:3" x14ac:dyDescent="0.4">
      <c r="B181" s="4"/>
      <c r="C181" s="5"/>
    </row>
    <row r="182" spans="2:3" x14ac:dyDescent="0.4">
      <c r="B182" s="4"/>
      <c r="C182" s="5"/>
    </row>
    <row r="183" spans="2:3" x14ac:dyDescent="0.4">
      <c r="B183" s="4"/>
      <c r="C183" s="5"/>
    </row>
    <row r="184" spans="2:3" x14ac:dyDescent="0.4">
      <c r="B184" s="4"/>
      <c r="C184" s="5"/>
    </row>
    <row r="185" spans="2:3" x14ac:dyDescent="0.4">
      <c r="B185" s="4"/>
      <c r="C185" s="5"/>
    </row>
    <row r="186" spans="2:3" x14ac:dyDescent="0.4">
      <c r="B186" s="4"/>
      <c r="C186" s="5"/>
    </row>
    <row r="187" spans="2:3" x14ac:dyDescent="0.4">
      <c r="B187" s="4"/>
      <c r="C187" s="5"/>
    </row>
    <row r="188" spans="2:3" x14ac:dyDescent="0.4">
      <c r="B188" s="6"/>
      <c r="C188" s="5"/>
    </row>
    <row r="189" spans="2:3" x14ac:dyDescent="0.4">
      <c r="B189" s="5"/>
      <c r="C189" s="5"/>
    </row>
    <row r="190" spans="2:3" x14ac:dyDescent="0.4">
      <c r="B190" s="5"/>
      <c r="C190" s="5"/>
    </row>
    <row r="191" spans="2:3" x14ac:dyDescent="0.4">
      <c r="B191" s="5"/>
      <c r="C191" s="5"/>
    </row>
    <row r="192" spans="2:3" x14ac:dyDescent="0.4">
      <c r="B192" s="5"/>
      <c r="C192" s="5"/>
    </row>
    <row r="193" spans="2:3" x14ac:dyDescent="0.4">
      <c r="B193" s="5"/>
      <c r="C193" s="5"/>
    </row>
    <row r="194" spans="2:3" x14ac:dyDescent="0.4">
      <c r="B194" s="5"/>
      <c r="C194" s="5"/>
    </row>
    <row r="195" spans="2:3" x14ac:dyDescent="0.4">
      <c r="B195" s="7"/>
      <c r="C195" s="7"/>
    </row>
    <row r="196" spans="2:3" x14ac:dyDescent="0.4">
      <c r="B196" s="7"/>
      <c r="C196" s="7"/>
    </row>
    <row r="197" spans="2:3" x14ac:dyDescent="0.4">
      <c r="B197" s="7"/>
      <c r="C197" s="7"/>
    </row>
    <row r="198" spans="2:3" x14ac:dyDescent="0.4">
      <c r="B198" s="7"/>
      <c r="C198" s="7"/>
    </row>
    <row r="199" spans="2:3" x14ac:dyDescent="0.4">
      <c r="B199" s="7"/>
      <c r="C199" s="7"/>
    </row>
    <row r="200" spans="2:3" x14ac:dyDescent="0.4">
      <c r="B200" s="7"/>
      <c r="C200" s="7"/>
    </row>
    <row r="201" spans="2:3" x14ac:dyDescent="0.4">
      <c r="B201" s="7"/>
      <c r="C201" s="7"/>
    </row>
    <row r="202" spans="2:3" x14ac:dyDescent="0.4">
      <c r="B202" s="7"/>
      <c r="C202" s="7"/>
    </row>
    <row r="203" spans="2:3" x14ac:dyDescent="0.4">
      <c r="B203" s="7"/>
      <c r="C203" s="7"/>
    </row>
    <row r="204" spans="2:3" x14ac:dyDescent="0.4">
      <c r="B204" s="7"/>
      <c r="C204" s="7"/>
    </row>
    <row r="205" spans="2:3" x14ac:dyDescent="0.4">
      <c r="B205" s="7"/>
      <c r="C205" s="7"/>
    </row>
    <row r="206" spans="2:3" x14ac:dyDescent="0.4">
      <c r="B206" s="7"/>
      <c r="C206" s="7"/>
    </row>
    <row r="207" spans="2:3" x14ac:dyDescent="0.4">
      <c r="B207" s="7"/>
      <c r="C207" s="7"/>
    </row>
    <row r="208" spans="2:3" x14ac:dyDescent="0.4">
      <c r="B208" s="7"/>
      <c r="C208" s="7"/>
    </row>
    <row r="209" spans="2:3" x14ac:dyDescent="0.4">
      <c r="B209" s="7"/>
      <c r="C209" s="7"/>
    </row>
    <row r="210" spans="2:3" x14ac:dyDescent="0.4">
      <c r="B210" s="7"/>
      <c r="C210" s="7"/>
    </row>
    <row r="211" spans="2:3" x14ac:dyDescent="0.4">
      <c r="B211" s="7"/>
      <c r="C211" s="7"/>
    </row>
    <row r="212" spans="2:3" x14ac:dyDescent="0.4">
      <c r="B212" s="7"/>
      <c r="C212" s="7"/>
    </row>
    <row r="213" spans="2:3" x14ac:dyDescent="0.4">
      <c r="B213" s="7"/>
      <c r="C213" s="7"/>
    </row>
    <row r="214" spans="2:3" x14ac:dyDescent="0.4">
      <c r="B214" s="7"/>
      <c r="C214" s="7"/>
    </row>
  </sheetData>
  <sortState xmlns:xlrd2="http://schemas.microsoft.com/office/spreadsheetml/2017/richdata2" ref="B3:D61">
    <sortCondition descending="1" ref="D3:D61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1"/>
  <sheetViews>
    <sheetView showGridLines="0" topLeftCell="A27" workbookViewId="0">
      <selection activeCell="A38" sqref="A38:XFD62"/>
    </sheetView>
  </sheetViews>
  <sheetFormatPr defaultRowHeight="12.7" x14ac:dyDescent="0.4"/>
  <cols>
    <col min="1" max="1" width="7.3515625" bestFit="1" customWidth="1"/>
    <col min="2" max="2" width="49.17578125" bestFit="1" customWidth="1"/>
    <col min="3" max="3" width="22.17578125" customWidth="1"/>
    <col min="4" max="4" width="7.17578125" style="1" bestFit="1" customWidth="1"/>
  </cols>
  <sheetData>
    <row r="1" spans="1:4" ht="13.7" x14ac:dyDescent="0.4">
      <c r="B1" s="8"/>
      <c r="C1" s="8"/>
    </row>
    <row r="2" spans="1:4" ht="14.35" x14ac:dyDescent="0.5">
      <c r="A2" s="93" t="s">
        <v>165</v>
      </c>
      <c r="B2" s="24" t="s">
        <v>20</v>
      </c>
      <c r="C2" s="24" t="s">
        <v>21</v>
      </c>
      <c r="D2" s="24" t="s">
        <v>30</v>
      </c>
    </row>
    <row r="3" spans="1:4" ht="14.35" x14ac:dyDescent="0.5">
      <c r="A3" s="94">
        <v>1</v>
      </c>
      <c r="B3" s="117" t="s">
        <v>215</v>
      </c>
      <c r="C3" s="118" t="s">
        <v>102</v>
      </c>
      <c r="D3" s="138">
        <f>VLOOKUP(B3,Teams!B$1:AA$176,20,FALSE)</f>
        <v>0</v>
      </c>
    </row>
    <row r="4" spans="1:4" ht="14.35" x14ac:dyDescent="0.5">
      <c r="A4" s="96">
        <v>2</v>
      </c>
      <c r="B4" s="99" t="s">
        <v>221</v>
      </c>
      <c r="C4" s="96" t="s">
        <v>5</v>
      </c>
      <c r="D4" s="139">
        <f>VLOOKUP(B4,Teams!B$1:AA$176,20,FALSE)</f>
        <v>0</v>
      </c>
    </row>
    <row r="5" spans="1:4" ht="14.35" x14ac:dyDescent="0.5">
      <c r="A5" s="96">
        <v>3</v>
      </c>
      <c r="B5" s="97" t="s">
        <v>216</v>
      </c>
      <c r="C5" s="98" t="s">
        <v>125</v>
      </c>
      <c r="D5" s="139">
        <f>VLOOKUP(B5,Teams!B$1:AA$176,20,FALSE)</f>
        <v>0</v>
      </c>
    </row>
    <row r="6" spans="1:4" ht="14.35" x14ac:dyDescent="0.5">
      <c r="A6" s="96">
        <v>4</v>
      </c>
      <c r="B6" s="91" t="s">
        <v>196</v>
      </c>
      <c r="C6" s="89" t="s">
        <v>12</v>
      </c>
      <c r="D6" s="139">
        <f>VLOOKUP(B6,Teams!B$1:AA$176,20,FALSE)</f>
        <v>0</v>
      </c>
    </row>
    <row r="7" spans="1:4" ht="14.35" x14ac:dyDescent="0.5">
      <c r="A7" s="96">
        <v>5</v>
      </c>
      <c r="B7" s="91" t="s">
        <v>188</v>
      </c>
      <c r="C7" s="89" t="s">
        <v>111</v>
      </c>
      <c r="D7" s="139">
        <f>VLOOKUP(B7,Teams!B$1:AA$176,20,FALSE)</f>
        <v>0</v>
      </c>
    </row>
    <row r="8" spans="1:4" ht="14.35" x14ac:dyDescent="0.5">
      <c r="A8" s="96">
        <v>6</v>
      </c>
      <c r="B8" s="99" t="s">
        <v>203</v>
      </c>
      <c r="C8" s="96" t="s">
        <v>46</v>
      </c>
      <c r="D8" s="139">
        <f>VLOOKUP(B8,Teams!B$1:AA$176,20,FALSE)</f>
        <v>0</v>
      </c>
    </row>
    <row r="9" spans="1:4" ht="14.35" x14ac:dyDescent="0.5">
      <c r="A9" s="96">
        <v>7</v>
      </c>
      <c r="B9" s="97" t="s">
        <v>210</v>
      </c>
      <c r="C9" s="98" t="s">
        <v>169</v>
      </c>
      <c r="D9" s="139">
        <f>VLOOKUP(B9,Teams!B$1:AA$176,20,FALSE)</f>
        <v>0</v>
      </c>
    </row>
    <row r="10" spans="1:4" ht="14.35" x14ac:dyDescent="0.5">
      <c r="A10" s="96">
        <v>8</v>
      </c>
      <c r="B10" s="97" t="s">
        <v>220</v>
      </c>
      <c r="C10" s="98" t="s">
        <v>113</v>
      </c>
      <c r="D10" s="139">
        <f>VLOOKUP(B10,Teams!B$1:AA$176,20,FALSE)</f>
        <v>0</v>
      </c>
    </row>
    <row r="11" spans="1:4" ht="14.35" x14ac:dyDescent="0.5">
      <c r="A11" s="96">
        <v>9</v>
      </c>
      <c r="B11" s="97" t="s">
        <v>197</v>
      </c>
      <c r="C11" s="98" t="s">
        <v>74</v>
      </c>
      <c r="D11" s="139">
        <f>VLOOKUP(B11,Teams!B$1:AA$176,20,FALSE)</f>
        <v>0</v>
      </c>
    </row>
    <row r="12" spans="1:4" ht="14.35" x14ac:dyDescent="0.5">
      <c r="A12" s="96">
        <v>10</v>
      </c>
      <c r="B12" s="97" t="s">
        <v>211</v>
      </c>
      <c r="C12" s="98" t="s">
        <v>169</v>
      </c>
      <c r="D12" s="139">
        <f>VLOOKUP(B12,Teams!B$1:AA$176,20,FALSE)</f>
        <v>0</v>
      </c>
    </row>
    <row r="13" spans="1:4" ht="14.35" x14ac:dyDescent="0.5">
      <c r="A13" s="96">
        <v>11</v>
      </c>
      <c r="B13" s="91" t="s">
        <v>200</v>
      </c>
      <c r="C13" s="89" t="s">
        <v>13</v>
      </c>
      <c r="D13" s="139">
        <f>VLOOKUP(B13,Teams!B$1:AA$176,20,FALSE)</f>
        <v>0</v>
      </c>
    </row>
    <row r="14" spans="1:4" ht="14.35" x14ac:dyDescent="0.5">
      <c r="A14" s="96">
        <v>12</v>
      </c>
      <c r="B14" s="91" t="s">
        <v>195</v>
      </c>
      <c r="C14" s="89" t="s">
        <v>73</v>
      </c>
      <c r="D14" s="139">
        <f>VLOOKUP(B14,Teams!B$1:AA$176,20,FALSE)</f>
        <v>0</v>
      </c>
    </row>
    <row r="15" spans="1:4" ht="14.35" x14ac:dyDescent="0.5">
      <c r="A15" s="96">
        <v>13</v>
      </c>
      <c r="B15" s="97" t="s">
        <v>209</v>
      </c>
      <c r="C15" s="98" t="s">
        <v>169</v>
      </c>
      <c r="D15" s="139">
        <f>VLOOKUP(B15,Teams!B$1:AA$176,20,FALSE)</f>
        <v>0</v>
      </c>
    </row>
    <row r="16" spans="1:4" ht="14.35" x14ac:dyDescent="0.5">
      <c r="A16" s="96">
        <v>14</v>
      </c>
      <c r="B16" s="91" t="s">
        <v>208</v>
      </c>
      <c r="C16" s="89" t="s">
        <v>11</v>
      </c>
      <c r="D16" s="139">
        <f>VLOOKUP(B16,Teams!B$1:AA$176,20,FALSE)</f>
        <v>0</v>
      </c>
    </row>
    <row r="17" spans="1:4" ht="14.35" x14ac:dyDescent="0.5">
      <c r="A17" s="96">
        <v>15</v>
      </c>
      <c r="B17" s="97" t="s">
        <v>205</v>
      </c>
      <c r="C17" s="98" t="s">
        <v>5</v>
      </c>
      <c r="D17" s="139">
        <f>VLOOKUP(B17,Teams!B$1:AA$176,20,FALSE)</f>
        <v>0</v>
      </c>
    </row>
    <row r="18" spans="1:4" ht="14.35" x14ac:dyDescent="0.5">
      <c r="A18" s="96">
        <v>16</v>
      </c>
      <c r="B18" s="91" t="s">
        <v>163</v>
      </c>
      <c r="C18" s="89" t="s">
        <v>102</v>
      </c>
      <c r="D18" s="139">
        <f>VLOOKUP(B18,Teams!B$1:AA$176,20,FALSE)</f>
        <v>0</v>
      </c>
    </row>
    <row r="19" spans="1:4" ht="14.35" x14ac:dyDescent="0.5">
      <c r="A19" s="96">
        <v>17</v>
      </c>
      <c r="B19" s="91" t="s">
        <v>206</v>
      </c>
      <c r="C19" s="89" t="s">
        <v>90</v>
      </c>
      <c r="D19" s="139">
        <f>VLOOKUP(B19,Teams!B$1:AA$176,20,FALSE)</f>
        <v>0</v>
      </c>
    </row>
    <row r="20" spans="1:4" ht="14.35" x14ac:dyDescent="0.5">
      <c r="A20" s="96">
        <v>18</v>
      </c>
      <c r="B20" s="91" t="s">
        <v>213</v>
      </c>
      <c r="C20" s="89" t="s">
        <v>6</v>
      </c>
      <c r="D20" s="139">
        <f>VLOOKUP(B20,Teams!B$1:AA$176,20,FALSE)</f>
        <v>0</v>
      </c>
    </row>
    <row r="21" spans="1:4" ht="14.35" x14ac:dyDescent="0.5">
      <c r="A21" s="96">
        <v>19</v>
      </c>
      <c r="B21" s="97" t="s">
        <v>207</v>
      </c>
      <c r="C21" s="98" t="s">
        <v>16</v>
      </c>
      <c r="D21" s="139">
        <f>VLOOKUP(B21,Teams!B$1:AA$176,20,FALSE)</f>
        <v>0</v>
      </c>
    </row>
    <row r="22" spans="1:4" ht="14.35" x14ac:dyDescent="0.5">
      <c r="A22" s="96">
        <v>20</v>
      </c>
      <c r="B22" s="99" t="s">
        <v>204</v>
      </c>
      <c r="C22" s="96" t="s">
        <v>46</v>
      </c>
      <c r="D22" s="139">
        <f>VLOOKUP(B22,Teams!B$1:AA$176,20,FALSE)</f>
        <v>0</v>
      </c>
    </row>
    <row r="23" spans="1:4" ht="14.35" x14ac:dyDescent="0.5">
      <c r="A23" s="96">
        <v>21</v>
      </c>
      <c r="B23" s="91" t="s">
        <v>158</v>
      </c>
      <c r="C23" s="89" t="s">
        <v>62</v>
      </c>
      <c r="D23" s="139">
        <f>VLOOKUP(B23,Teams!B$1:AA$176,20,FALSE)</f>
        <v>0</v>
      </c>
    </row>
    <row r="24" spans="1:4" ht="14.35" x14ac:dyDescent="0.5">
      <c r="A24" s="96">
        <v>22</v>
      </c>
      <c r="B24" s="91" t="s">
        <v>202</v>
      </c>
      <c r="C24" s="89" t="s">
        <v>13</v>
      </c>
      <c r="D24" s="139">
        <f>VLOOKUP(B24,Teams!B$1:AA$176,20,FALSE)</f>
        <v>0</v>
      </c>
    </row>
    <row r="25" spans="1:4" ht="14.35" x14ac:dyDescent="0.5">
      <c r="A25" s="96">
        <v>23</v>
      </c>
      <c r="B25" s="97" t="s">
        <v>192</v>
      </c>
      <c r="C25" s="98" t="s">
        <v>120</v>
      </c>
      <c r="D25" s="139">
        <f>VLOOKUP(B25,Teams!B$1:AA$176,20,FALSE)</f>
        <v>0</v>
      </c>
    </row>
    <row r="26" spans="1:4" ht="14.35" x14ac:dyDescent="0.5">
      <c r="A26" s="96">
        <v>24</v>
      </c>
      <c r="B26" s="97" t="s">
        <v>191</v>
      </c>
      <c r="C26" s="98" t="s">
        <v>120</v>
      </c>
      <c r="D26" s="139">
        <f>VLOOKUP(B26,Teams!B$1:AA$176,20,FALSE)</f>
        <v>0</v>
      </c>
    </row>
    <row r="27" spans="1:4" ht="14.35" x14ac:dyDescent="0.5">
      <c r="A27" s="96">
        <v>25</v>
      </c>
      <c r="B27" s="97" t="s">
        <v>199</v>
      </c>
      <c r="C27" s="98" t="s">
        <v>74</v>
      </c>
      <c r="D27" s="139">
        <f>VLOOKUP(B27,Teams!B$1:AA$176,20,FALSE)</f>
        <v>0</v>
      </c>
    </row>
    <row r="28" spans="1:4" ht="14.35" x14ac:dyDescent="0.5">
      <c r="A28" s="96">
        <v>26</v>
      </c>
      <c r="B28" s="97" t="s">
        <v>219</v>
      </c>
      <c r="C28" s="98" t="s">
        <v>93</v>
      </c>
      <c r="D28" s="139">
        <f>VLOOKUP(B28,Teams!B$1:AA$176,20,FALSE)</f>
        <v>0</v>
      </c>
    </row>
    <row r="29" spans="1:4" ht="14.35" x14ac:dyDescent="0.5">
      <c r="A29" s="96">
        <v>27</v>
      </c>
      <c r="B29" s="99" t="s">
        <v>159</v>
      </c>
      <c r="C29" s="96" t="s">
        <v>5</v>
      </c>
      <c r="D29" s="139">
        <f>VLOOKUP(B29,Teams!B$1:AA$176,20,FALSE)</f>
        <v>0</v>
      </c>
    </row>
    <row r="30" spans="1:4" ht="14.35" x14ac:dyDescent="0.5">
      <c r="A30" s="96">
        <v>28</v>
      </c>
      <c r="B30" s="97" t="s">
        <v>190</v>
      </c>
      <c r="C30" s="98" t="s">
        <v>120</v>
      </c>
      <c r="D30" s="139">
        <f>VLOOKUP(B30,Teams!B$1:AA$176,20,FALSE)</f>
        <v>0</v>
      </c>
    </row>
    <row r="31" spans="1:4" ht="14.35" x14ac:dyDescent="0.5">
      <c r="A31" s="96">
        <v>29</v>
      </c>
      <c r="B31" s="97" t="s">
        <v>212</v>
      </c>
      <c r="C31" s="98" t="s">
        <v>169</v>
      </c>
      <c r="D31" s="139">
        <f>VLOOKUP(B31,Teams!B$1:AA$176,20,FALSE)</f>
        <v>0</v>
      </c>
    </row>
    <row r="32" spans="1:4" ht="14.35" x14ac:dyDescent="0.5">
      <c r="A32" s="96">
        <v>30</v>
      </c>
      <c r="B32" s="97" t="s">
        <v>194</v>
      </c>
      <c r="C32" s="98" t="s">
        <v>73</v>
      </c>
      <c r="D32" s="139">
        <f>VLOOKUP(B32,Teams!B$1:AA$176,20,FALSE)</f>
        <v>0</v>
      </c>
    </row>
    <row r="33" spans="1:4" ht="14.35" x14ac:dyDescent="0.5">
      <c r="A33" s="96">
        <v>31</v>
      </c>
      <c r="B33" s="91" t="s">
        <v>214</v>
      </c>
      <c r="C33" s="89" t="s">
        <v>89</v>
      </c>
      <c r="D33" s="139">
        <f>VLOOKUP(B33,Teams!B$1:AA$176,20,FALSE)</f>
        <v>0</v>
      </c>
    </row>
    <row r="34" spans="1:4" ht="14.35" x14ac:dyDescent="0.5">
      <c r="A34" s="96">
        <v>32</v>
      </c>
      <c r="B34" s="91" t="s">
        <v>189</v>
      </c>
      <c r="C34" s="89" t="s">
        <v>111</v>
      </c>
      <c r="D34" s="139">
        <f>VLOOKUP(B34,Teams!B$1:AA$176,20,FALSE)</f>
        <v>0</v>
      </c>
    </row>
    <row r="35" spans="1:4" ht="14.35" x14ac:dyDescent="0.5">
      <c r="A35" s="96">
        <v>33</v>
      </c>
      <c r="B35" s="89" t="s">
        <v>201</v>
      </c>
      <c r="C35" s="89" t="s">
        <v>13</v>
      </c>
      <c r="D35" s="139">
        <f>VLOOKUP(B35,Teams!B$1:AA$176,20,FALSE)</f>
        <v>0</v>
      </c>
    </row>
    <row r="36" spans="1:4" ht="14.35" x14ac:dyDescent="0.5">
      <c r="A36" s="96">
        <v>34</v>
      </c>
      <c r="B36" s="89" t="s">
        <v>198</v>
      </c>
      <c r="C36" s="89" t="s">
        <v>74</v>
      </c>
      <c r="D36" s="139">
        <f>VLOOKUP(B36,Teams!B$1:AA$176,20,FALSE)</f>
        <v>0</v>
      </c>
    </row>
    <row r="37" spans="1:4" ht="14.35" x14ac:dyDescent="0.5">
      <c r="A37" s="96">
        <v>35</v>
      </c>
      <c r="B37" s="98" t="s">
        <v>193</v>
      </c>
      <c r="C37" s="98" t="s">
        <v>73</v>
      </c>
      <c r="D37" s="139">
        <f>VLOOKUP(B37,Teams!B$1:AA$176,20,FALSE)</f>
        <v>0</v>
      </c>
    </row>
    <row r="38" spans="1:4" ht="14.35" x14ac:dyDescent="0.5">
      <c r="A38" s="96"/>
      <c r="B38" s="99"/>
      <c r="C38" s="96"/>
      <c r="D38" s="139"/>
    </row>
    <row r="39" spans="1:4" ht="14.35" x14ac:dyDescent="0.5">
      <c r="A39" s="96"/>
      <c r="B39" s="97"/>
      <c r="C39" s="98"/>
      <c r="D39" s="139"/>
    </row>
    <row r="40" spans="1:4" ht="14.35" x14ac:dyDescent="0.5">
      <c r="A40" s="96"/>
      <c r="B40" s="97"/>
      <c r="C40" s="98"/>
      <c r="D40" s="139"/>
    </row>
    <row r="41" spans="1:4" ht="14.35" x14ac:dyDescent="0.5">
      <c r="A41" s="96"/>
      <c r="B41" s="91"/>
      <c r="C41" s="89"/>
      <c r="D41" s="139"/>
    </row>
    <row r="42" spans="1:4" ht="14.35" x14ac:dyDescent="0.5">
      <c r="A42" s="96"/>
      <c r="B42" s="97"/>
      <c r="C42" s="98"/>
      <c r="D42" s="139"/>
    </row>
    <row r="43" spans="1:4" ht="14.35" x14ac:dyDescent="0.5">
      <c r="A43" s="96"/>
      <c r="B43" s="91"/>
      <c r="C43" s="89"/>
      <c r="D43" s="139"/>
    </row>
    <row r="44" spans="1:4" ht="14.35" x14ac:dyDescent="0.5">
      <c r="A44" s="96"/>
      <c r="B44" s="91"/>
      <c r="C44" s="89"/>
      <c r="D44" s="139"/>
    </row>
    <row r="45" spans="1:4" ht="14.35" x14ac:dyDescent="0.5">
      <c r="A45" s="96"/>
      <c r="B45" s="97"/>
      <c r="C45" s="98"/>
      <c r="D45" s="139"/>
    </row>
    <row r="46" spans="1:4" ht="14.35" x14ac:dyDescent="0.5">
      <c r="A46" s="96"/>
      <c r="B46" s="97"/>
      <c r="C46" s="98"/>
      <c r="D46" s="139"/>
    </row>
    <row r="47" spans="1:4" ht="14.35" x14ac:dyDescent="0.5">
      <c r="A47" s="96"/>
      <c r="B47" s="91"/>
      <c r="C47" s="89"/>
      <c r="D47" s="139"/>
    </row>
    <row r="48" spans="1:4" ht="14.35" x14ac:dyDescent="0.5">
      <c r="A48" s="96"/>
      <c r="B48" s="91"/>
      <c r="C48" s="89"/>
      <c r="D48" s="139"/>
    </row>
    <row r="49" spans="1:4" ht="14.35" x14ac:dyDescent="0.5">
      <c r="A49" s="96"/>
      <c r="B49" s="91"/>
      <c r="C49" s="89"/>
      <c r="D49" s="139"/>
    </row>
    <row r="50" spans="1:4" ht="14.35" x14ac:dyDescent="0.5">
      <c r="A50" s="96"/>
      <c r="B50" s="91"/>
      <c r="C50" s="89"/>
      <c r="D50" s="139"/>
    </row>
    <row r="51" spans="1:4" ht="14.35" x14ac:dyDescent="0.5">
      <c r="A51" s="96"/>
      <c r="B51" s="91"/>
      <c r="C51" s="89"/>
      <c r="D51" s="139"/>
    </row>
    <row r="52" spans="1:4" ht="14.35" x14ac:dyDescent="0.5">
      <c r="A52" s="96"/>
      <c r="B52" s="91"/>
      <c r="C52" s="89"/>
      <c r="D52" s="139"/>
    </row>
    <row r="53" spans="1:4" ht="14.35" x14ac:dyDescent="0.5">
      <c r="A53" s="96"/>
      <c r="B53" s="103"/>
      <c r="C53" s="102"/>
      <c r="D53" s="139"/>
    </row>
    <row r="54" spans="1:4" ht="14.35" x14ac:dyDescent="0.5">
      <c r="A54" s="96"/>
      <c r="B54" s="103"/>
      <c r="C54" s="102"/>
      <c r="D54" s="139"/>
    </row>
    <row r="55" spans="1:4" ht="14.35" x14ac:dyDescent="0.5">
      <c r="A55" s="96"/>
      <c r="B55" s="92"/>
      <c r="C55" s="90"/>
      <c r="D55" s="139"/>
    </row>
    <row r="56" spans="1:4" ht="14.35" x14ac:dyDescent="0.5">
      <c r="A56" s="96"/>
      <c r="B56" s="92"/>
      <c r="C56" s="90"/>
      <c r="D56" s="139"/>
    </row>
    <row r="57" spans="1:4" ht="14.35" x14ac:dyDescent="0.5">
      <c r="A57" s="96"/>
      <c r="B57" s="92"/>
      <c r="C57" s="90"/>
      <c r="D57" s="139"/>
    </row>
    <row r="58" spans="1:4" ht="14.35" x14ac:dyDescent="0.5">
      <c r="A58" s="96"/>
      <c r="B58" s="103"/>
      <c r="C58" s="102"/>
      <c r="D58" s="139"/>
    </row>
    <row r="59" spans="1:4" ht="14.35" x14ac:dyDescent="0.5">
      <c r="A59" s="96"/>
      <c r="B59" s="103"/>
      <c r="C59" s="102"/>
      <c r="D59" s="139"/>
    </row>
    <row r="60" spans="1:4" ht="14.35" x14ac:dyDescent="0.5">
      <c r="A60" s="96"/>
      <c r="B60" s="103"/>
      <c r="C60" s="102"/>
      <c r="D60" s="139"/>
    </row>
    <row r="61" spans="1:4" ht="14.35" x14ac:dyDescent="0.5">
      <c r="A61" s="104"/>
      <c r="B61" s="105"/>
      <c r="C61" s="106"/>
      <c r="D61" s="139"/>
    </row>
  </sheetData>
  <sortState xmlns:xlrd2="http://schemas.microsoft.com/office/spreadsheetml/2017/richdata2" ref="B3:D61">
    <sortCondition descending="1" ref="D3:D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Teams</vt:lpstr>
      <vt:lpstr>Overall TEAMS</vt:lpstr>
      <vt:lpstr>Race 1</vt:lpstr>
      <vt:lpstr>Race 2</vt:lpstr>
      <vt:lpstr>Race 3</vt:lpstr>
      <vt:lpstr>Race 4</vt:lpstr>
      <vt:lpstr>Race 5</vt:lpstr>
      <vt:lpstr>Race 6</vt:lpstr>
      <vt:lpstr>Race 7</vt:lpstr>
      <vt:lpstr>Race 8</vt:lpstr>
      <vt:lpstr>Race 9</vt:lpstr>
      <vt:lpstr>Race 10</vt:lpstr>
      <vt:lpstr>Runners</vt:lpstr>
      <vt:lpstr>Overall Individual</vt:lpstr>
      <vt:lpstr>PRIZES</vt:lpstr>
    </vt:vector>
  </TitlesOfParts>
  <Company>Fujitsu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Rees</dc:creator>
  <cp:lastModifiedBy>Paul Rees</cp:lastModifiedBy>
  <cp:lastPrinted>2024-06-01T14:51:26Z</cp:lastPrinted>
  <dcterms:created xsi:type="dcterms:W3CDTF">2010-01-20T14:54:49Z</dcterms:created>
  <dcterms:modified xsi:type="dcterms:W3CDTF">2024-09-05T08:10:33Z</dcterms:modified>
</cp:coreProperties>
</file>